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40" windowHeight="8010" firstSheet="14" activeTab="14"/>
  </bookViews>
  <sheets>
    <sheet name="казна" sheetId="1" r:id="rId1"/>
    <sheet name="казна 15.04.2011" sheetId="2" r:id="rId2"/>
    <sheet name="казна 06.06.2011" sheetId="3" r:id="rId3"/>
    <sheet name="казна 18.08.2011" sheetId="4" r:id="rId4"/>
    <sheet name="казна 21.12.2011" sheetId="5" r:id="rId5"/>
    <sheet name="казна 18.01.2012" sheetId="6" r:id="rId6"/>
    <sheet name="казна 07.03.2012" sheetId="7" r:id="rId7"/>
    <sheet name="казна 12.03.2012" sheetId="8" r:id="rId8"/>
    <sheet name="казна 25.05.2012" sheetId="9" r:id="rId9"/>
    <sheet name="Лист1" sheetId="10" r:id="rId10"/>
    <sheet name="Лист2" sheetId="11" r:id="rId11"/>
    <sheet name="2013 КАЗНА" sheetId="12" r:id="rId12"/>
    <sheet name="2013 додаток 16" sheetId="13" r:id="rId13"/>
    <sheet name="последний казна 24.12.13" sheetId="14" r:id="rId14"/>
    <sheet name="2014 зміни КАЗНА 29.12.14" sheetId="15" r:id="rId15"/>
  </sheets>
  <definedNames>
    <definedName name="_xlnm.Print_Area" localSheetId="14">'2014 зміни КАЗНА 29.12.14'!$A$1:$L$269</definedName>
  </definedNames>
  <calcPr fullCalcOnLoad="1"/>
</workbook>
</file>

<file path=xl/sharedStrings.xml><?xml version="1.0" encoding="utf-8"?>
<sst xmlns="http://schemas.openxmlformats.org/spreadsheetml/2006/main" count="10174" uniqueCount="1195">
  <si>
    <t>Послуги адміністративні щодо підвищування ефективності господарської діяльності (Оплата послуг із зняття з обліку автомобілів)</t>
  </si>
  <si>
    <t>68.20.1</t>
  </si>
  <si>
    <t>18.12.1</t>
  </si>
  <si>
    <t>58.29.3</t>
  </si>
  <si>
    <t>81.29.1</t>
  </si>
  <si>
    <t>84.13.1</t>
  </si>
  <si>
    <t>77.39.1</t>
  </si>
  <si>
    <t>Послуги щодо оренди та лізингу інших машин, устатковання та майна, н.в.і.у. (Оплата послуг з оренди обладнання в серверній кімнаті за адресою м.Київ, вул.Предславинська,28)</t>
  </si>
  <si>
    <t>78.30.1</t>
  </si>
  <si>
    <t>Супроводження програмного забезпечення 1С - для бюджетних організацій</t>
  </si>
  <si>
    <t>річного плану державних закупівель</t>
  </si>
  <si>
    <t>Інформаційно-консультативні  послуги</t>
  </si>
  <si>
    <t>Продукти нафтоперероблення рідкі (Бензини моторні - 52400 л, Паливо дизельне - 3000 л), код 23.20.1</t>
  </si>
  <si>
    <t>Виготовлення брошюр-проспектів</t>
  </si>
  <si>
    <t xml:space="preserve">Послуги з страхування водіїв </t>
  </si>
  <si>
    <t>Медичні послуги</t>
  </si>
  <si>
    <t>Лабораторні дослідження</t>
  </si>
  <si>
    <t>Послуги з т/о та ремонту обладнання, повірки технічних засобів</t>
  </si>
  <si>
    <t>Залишок видатків (трансляція ТРП)</t>
  </si>
  <si>
    <t xml:space="preserve"> </t>
  </si>
  <si>
    <t xml:space="preserve">Послуги з програмно-технічної підтримки ПЗ </t>
  </si>
  <si>
    <t>Кошма, рукава зі стволами</t>
  </si>
  <si>
    <t>Папір туалетний та рушники паперові</t>
  </si>
  <si>
    <t>Пожежна колонка</t>
  </si>
  <si>
    <t>21.22.1</t>
  </si>
  <si>
    <t>І кв</t>
  </si>
  <si>
    <t>ІІ міс.</t>
  </si>
  <si>
    <t>Штампи</t>
  </si>
  <si>
    <t>Послуги професійні,технічні та комерційні,інші(Оплата послуг з обслуговування  охоронної сигналізації)</t>
  </si>
  <si>
    <t>74.90.2</t>
  </si>
  <si>
    <t>Послуги щодо консультування стосовно систем і програмного забезпечення (послуги з системного супроводу програмного забезпечення 1С:Підприємство 8 - бухгалтерський облік для бюджетних операцій України; податковий облік; зарплата; управління персоналом; комплексний облік для НРКУ) код за ДК 016-2010: 62.02.2 (ВІДМІНА)</t>
  </si>
  <si>
    <t>Спецодяг (жіночий, чоловичій)</t>
  </si>
  <si>
    <t>Продукція фармацевтична основна</t>
  </si>
  <si>
    <t>21.10 (20).(1;2;3)</t>
  </si>
  <si>
    <t>Результати проектних рішень (Оплата послуг з розробки нормативів, експертних висновків,паспортів, проектно-кошторисної документації для поточного ремонту)</t>
  </si>
  <si>
    <t>І півріччя</t>
  </si>
  <si>
    <t>Продаж рекламного місця і журналах і періодичних виданнях (Оплата послуг з розміщення оголошень у засобах масової інформації)</t>
  </si>
  <si>
    <t>Послуги щодо проектування та розробляння у сфері інформаційних технологій (Оплата послуг з супроводу сервера  та забезпечення автоматичного формування архіву радіоконтента та його зберігання)</t>
  </si>
  <si>
    <t>Послуги, пов'язані з закладами культурно-мистецької призначеності (Оплата послуг з коплексного технічного забезпечення прямих ефірів в Великій концертній студії Будинку звукозапису НРКУ)</t>
  </si>
  <si>
    <t>Інформаційно-консультативні  послуги,оплата за участь у короткотермінових семінарах</t>
  </si>
  <si>
    <t>Послуги, пов'язані з базами даних</t>
  </si>
  <si>
    <t>4міс.</t>
  </si>
  <si>
    <t xml:space="preserve"> 24.52.2</t>
  </si>
  <si>
    <t>Труби та трубки сталеві, виготовлені методом відцентрового лиття.  (Труби сталеві)</t>
  </si>
  <si>
    <t xml:space="preserve">   Папір газетний, у рулонах або в аркушах</t>
  </si>
  <si>
    <t>17.12.11</t>
  </si>
  <si>
    <t>61.90.1</t>
  </si>
  <si>
    <t xml:space="preserve"> 85.60.1</t>
  </si>
  <si>
    <t>33.14.1</t>
  </si>
  <si>
    <t xml:space="preserve"> 73.20.1</t>
  </si>
  <si>
    <t xml:space="preserve"> 74.10.2</t>
  </si>
  <si>
    <t xml:space="preserve"> 95.21.1</t>
  </si>
  <si>
    <t>Послуги підприємств щодо перевезення безпечних відходів (Оплата послуг з вивезення побутових відходів від роздільного збору)</t>
  </si>
  <si>
    <t xml:space="preserve"> 38.11.6</t>
  </si>
  <si>
    <t xml:space="preserve">Роботи з капітального ремонту приміщень І,ІІ,ІІІ поверхів в Головному корпусі буд. по вул.Л.Первомайського 5а (загальна площа робіт 437,2м2) </t>
  </si>
  <si>
    <t>Оплата послуг з оренди та утримання місця в комунікаційному колекторі по вул. Хрещатик</t>
  </si>
  <si>
    <t xml:space="preserve">Оплата послуг з технічного обслуговування технологічних кондиціонерів </t>
  </si>
  <si>
    <t>Машини й апарати неелектричні для паяння м"якими та твердими припоями чи зварювання та частини до них</t>
  </si>
  <si>
    <t>28.29.7</t>
  </si>
  <si>
    <t>15.12.1</t>
  </si>
  <si>
    <t>28.25.1</t>
  </si>
  <si>
    <t>28.13.2</t>
  </si>
  <si>
    <r>
      <t xml:space="preserve">Теплообмінник; установки для кондиціювання повітря не побутові, не побутове холодильне та морозильне устаткування </t>
    </r>
    <r>
      <rPr>
        <sz val="10"/>
        <rFont val="Times New Roman"/>
        <family val="1"/>
      </rPr>
      <t>(кондиціонер)</t>
    </r>
  </si>
  <si>
    <t>Послуги з поточного ремонту технологічних/технічних мереж, м. Київ, вул. Хрещатик, 26</t>
  </si>
  <si>
    <t>Послуги з поточного ремонту технічних мереж, м. Київ, вул. Б. Грінченка, 9</t>
  </si>
  <si>
    <t>Послуги з поточного ремонту технічних мереж м. Київ, вул. Б. Грінченка, 11</t>
  </si>
  <si>
    <t>Послуги професійні,технічні та комерційні,інші(Оплата послуг з виготовлення технічної документації будинку, території)</t>
  </si>
  <si>
    <t>березень – грудень  2013 року</t>
  </si>
  <si>
    <t>45.20.1</t>
  </si>
  <si>
    <t>61.10.3</t>
  </si>
  <si>
    <t>53.10.1</t>
  </si>
  <si>
    <t>84.24.1</t>
  </si>
  <si>
    <t>33.12.18</t>
  </si>
  <si>
    <t>61.10.4</t>
  </si>
  <si>
    <t>69.10.1</t>
  </si>
  <si>
    <t>33.20.7</t>
  </si>
  <si>
    <t>61.20.1</t>
  </si>
  <si>
    <t>95.11.1</t>
  </si>
  <si>
    <t>58.29.31</t>
  </si>
  <si>
    <t>Вироби дорожні, шорно-сідельні та упряж і подібні вироби; вироби шкіряні інші</t>
  </si>
  <si>
    <t>Всього видатків та тендер (крім трансляції ТРП)</t>
  </si>
  <si>
    <t xml:space="preserve">Послуги з постачання водяної пари і гарячої води (включно з  холодоагентами) (Послуги теплопостачання),  код за ДК 016-97:  40.30.1      </t>
  </si>
  <si>
    <t xml:space="preserve">Електрична енергія,   код за ДК 016-97:  40.10.1      </t>
  </si>
  <si>
    <t xml:space="preserve"> Предмет закупівлі</t>
  </si>
  <si>
    <t>Меблі для сидіння та їхні частини (стільці)</t>
  </si>
  <si>
    <t>31.00.1</t>
  </si>
  <si>
    <t>Спирти жирні, технічні</t>
  </si>
  <si>
    <t>20.14.21</t>
  </si>
  <si>
    <t>Вироби конструкційні металеві та їх частини</t>
  </si>
  <si>
    <t>25.11.2</t>
  </si>
  <si>
    <t>Послуги з проведення незалежної оцінки вартості автомобіля</t>
  </si>
  <si>
    <t>Послуги з встановлення програмного забезпечення 1С</t>
  </si>
  <si>
    <t>Технічне обслуговування дизельної електростанції</t>
  </si>
  <si>
    <t>Машини обчислювальні, частини та приладдя до них (спеціалізований комп’ютер для контролю комутацій Центральної апаратної з   програмним забезпеченням –2 од.,  спеціалізований комп’ютер дизайнера/фоторедактора з програмним забезпеченням  - 4 од., спеціалізований сервер контролеру домену для офісних робочих місць творчих підрозділів з програмним забезпеченням – 2 од, принтер швидкісного друку для редакторських робочих місць формату А4  – 10 од.) код за ДК 016-2010: 26.20.1</t>
  </si>
  <si>
    <t>Блоки машин автоматичного обробляння інформації, інші (системний блок для контролю звукових потоків голосового та музичного мовлення і трансляцій Центральної апаратної з програмним забезпеченням  – 1 од., спеціалізований системний блок редактора-журналіста з функціями звукового монтажу голосу та тексту з програмним забезпеченням   - 18 од.) код за ДК 016-2010: 26.20.3</t>
  </si>
  <si>
    <t>Ремонтування комп'ютерів і периферійного устатковання (Оплата послуг  з поточного ремонту комп"ютерів)</t>
  </si>
  <si>
    <t>Будівельні матеріали (вул.Грінченко 9, 11)</t>
  </si>
  <si>
    <t>знято 10,2 коп.</t>
  </si>
  <si>
    <t>9 міс.</t>
  </si>
  <si>
    <t xml:space="preserve">Надання послуг з підготовки до зими </t>
  </si>
  <si>
    <t>Апаратура для записування та відтворювання звуку й зображення (багатоканальна система запису 1 комплект), код за ДК 016-2010: 26.40.3;</t>
  </si>
  <si>
    <t xml:space="preserve">Устаткування для автоматичного оброблення інформації  </t>
  </si>
  <si>
    <t>32.20.1</t>
  </si>
  <si>
    <t>32.30.2</t>
  </si>
  <si>
    <t>32.20.2</t>
  </si>
  <si>
    <t>30.02.1</t>
  </si>
  <si>
    <t xml:space="preserve">Апаратура електрична низьковольтна  </t>
  </si>
  <si>
    <t>Послуги з комплексного технічного, консультативного супроводу програмного пакету</t>
  </si>
  <si>
    <t>зняти з плана 407грн.</t>
  </si>
  <si>
    <t>додати до плана 407грн.</t>
  </si>
  <si>
    <t>357861-9156=348705</t>
  </si>
  <si>
    <t>7міс.</t>
  </si>
  <si>
    <t>10.08.2011рік</t>
  </si>
  <si>
    <t>Послуги з ремонту та повірки технічних засобів</t>
  </si>
  <si>
    <t>Будівельні матеріали (вул.Первомайського 5а)</t>
  </si>
  <si>
    <t>26.30.23-20</t>
  </si>
  <si>
    <t>Цемент</t>
  </si>
  <si>
    <t>Шпалери</t>
  </si>
  <si>
    <t>21.24.1</t>
  </si>
  <si>
    <t>Фарби та лаки</t>
  </si>
  <si>
    <t>Клеї та желатини</t>
  </si>
  <si>
    <t>Будівельні матеріали                                         (вул.Первомайського 5а)</t>
  </si>
  <si>
    <t>Будівельні матеріали (вул.Грінченка 9, 11)</t>
  </si>
  <si>
    <t>1кв</t>
  </si>
  <si>
    <t>Персоніфіковані бланки</t>
  </si>
  <si>
    <t>Послуги зі створення і розміщення рекламної продукції</t>
  </si>
  <si>
    <t>Мастила моторні</t>
  </si>
  <si>
    <t xml:space="preserve">Послуги з технічного обслуговування  електроустаткування </t>
  </si>
  <si>
    <t>Конвектор</t>
  </si>
  <si>
    <t>Послуги з ремонту технологічних кондиціонерів</t>
  </si>
  <si>
    <t xml:space="preserve">Виготовлення рекламних відео-роликів,  рекламної відео-заставки, відео-анонса  </t>
  </si>
  <si>
    <t>Послуги щодо технічного випробовування й аналізування (Технічне обслуговування внутрішніх тепломереж (трубопроводів) та забезпечення утримання їх в належному стані, а саме промивання з дезінфекцією тепломереж за адресою вул.Б.Грінченка, буд.9</t>
  </si>
  <si>
    <t>за І півріччя 2012р.</t>
  </si>
  <si>
    <t>Аккумулятори</t>
  </si>
  <si>
    <t>92.32.1</t>
  </si>
  <si>
    <t>Послуги щодо технічного випробовування й аналізування (Оплата послуг з державної метрологічної атестації трансформаторів струму)</t>
  </si>
  <si>
    <t>Придбання матеріалів для виробничої діяльності комп"ютерних мереж</t>
  </si>
  <si>
    <t>Інші</t>
  </si>
  <si>
    <t>Послуги з перевірки стану релейного захисту мереж ГРЩ-0,4кВ в будівлі по вул.Первомайського,5а</t>
  </si>
  <si>
    <t>Фільтровочні картриджі</t>
  </si>
  <si>
    <t>Бокс монтажний</t>
  </si>
  <si>
    <t>Дерева</t>
  </si>
  <si>
    <t>Устаткування електричне інше</t>
  </si>
  <si>
    <t>27.90.1</t>
  </si>
  <si>
    <t>Пульти, панелі та інші основи (котролер)</t>
  </si>
  <si>
    <t>Вироби пластмасові для будівництва; лінолеум і покриви на підлогу, тверді, не пластикові (Лінолеум,покриви на підлогу, зливні бачки й подібні санітарно-технічні вироби, пластмасові)</t>
  </si>
  <si>
    <t xml:space="preserve">Послуги щодо передавання даних і повідомлень (Оплата телекомунікаційних послуг)          </t>
  </si>
  <si>
    <t>Послуги щодо передавання даних і повідомлень (Оплата послуг зв’язку власкорів)</t>
  </si>
  <si>
    <t>Послуги щодо передавання даних і повідомлень (Оплата послуг зв’язку Переяслав-Хмельницький)</t>
  </si>
  <si>
    <t>Послуги допоміжні до фінансових послуг, крім страхування та недержавного пенсійного забезпечення, інші, н.в.і.у. (Оплата банківських послуг)</t>
  </si>
  <si>
    <t>Послуги щодо технічного випробовування й аналізування (Послуги пов"язані з радіочастотним моніторингом та забезпеченням електромагнітної сумісності радіоелектронних засобів)</t>
  </si>
  <si>
    <t>Апаратура електрична для проводового телефонного чи телеграфного зв'язку; відеофони (Пристрої для приймання, перетворення та передавання чи відновлювання голосу, зображень чи інших даних, зокрема апаратура для комутації та маршрутизації)</t>
  </si>
  <si>
    <t>Машини обчислювальні, частини та приладдя до них (спеціалізований комп’ютер для контролю комутацій Центральної апаратної з   програмним забезпеченням –2 од.,  спеціалізований комп’ютер дизайнера/фоторедактора з програмним забезпеченням  - 4 од., спеціалізований сервер контролеру домену для офісних робочих місць творчих підрозділів з програмним забезпеченням – 2 од, принтер швидкісного друку для редакторських робочих місць формату А4  – 10 од.) код за ДК 016-2010: 26.20.1 (ВІДМІНА)</t>
  </si>
  <si>
    <t>Послуги щодо друкування, інші (Оплата професійних послуг зі створення і розміщення рекламної продукції)</t>
  </si>
  <si>
    <t xml:space="preserve">Послуги щодо страхування життя (Оплата послуг з обов"язкового особистого страхування від нещасних випадків на транспорті (водіїв) </t>
  </si>
  <si>
    <t>Надходження в натуральній формі (стільці)</t>
  </si>
  <si>
    <t>Оплата послуг з поточного ремонту та  т/о  водомереж,  м. Київ, вул. Хрещатик,26,Грінченка9,11,Первомайського,5а</t>
  </si>
  <si>
    <r>
      <t xml:space="preserve">                 </t>
    </r>
    <r>
      <rPr>
        <b/>
        <sz val="12"/>
        <color indexed="9"/>
        <rFont val="Times New Roman"/>
        <family val="1"/>
      </rPr>
      <t xml:space="preserve">   Н.О. Ганжа</t>
    </r>
  </si>
  <si>
    <t>2210 "Предмети, матеріали, обладнання та інвентар"</t>
  </si>
  <si>
    <t>на 2013 рік</t>
  </si>
  <si>
    <t>2240 "Оплата послуг (крім комунальних)"</t>
  </si>
  <si>
    <t>2250 "Видатки на відрядження"</t>
  </si>
  <si>
    <t>2271 "Оплата теплопостачання"</t>
  </si>
  <si>
    <t>2273 "Оплата електроенергії"</t>
  </si>
  <si>
    <t>Оплата послуг з поточного ремонту приміщень в буд. по вул.Хрещатик,26,  Грінченка9,11, Первомайського, 5-А</t>
  </si>
  <si>
    <t>27.12.3</t>
  </si>
  <si>
    <t>Носії інформації магнітні й оптичні (носії звукозапису, жоррсткий диск)</t>
  </si>
  <si>
    <t>68.31.16</t>
  </si>
  <si>
    <t>Всього видатків (трансляція ТРП)</t>
  </si>
  <si>
    <t>26.80.1</t>
  </si>
  <si>
    <t>36.00.1</t>
  </si>
  <si>
    <t>21.20.24</t>
  </si>
  <si>
    <t>14.12.2, 14.12.1</t>
  </si>
  <si>
    <t>17.23.14</t>
  </si>
  <si>
    <t>58.19.14</t>
  </si>
  <si>
    <t>27.40.2</t>
  </si>
  <si>
    <t>20.41.3</t>
  </si>
  <si>
    <t>27.20.1</t>
  </si>
  <si>
    <t>26.20.1</t>
  </si>
  <si>
    <t>19.20.2</t>
  </si>
  <si>
    <t>Оплата послуг з поточного ремонту технічних мереж м. Київ, вул. Б. Грінченка, 11</t>
  </si>
  <si>
    <t>Оплата послуг з проведення лабораторних досліджень</t>
  </si>
  <si>
    <t>Оплата представницьких видатків</t>
  </si>
  <si>
    <t>26.80.1, 26.11.3</t>
  </si>
  <si>
    <t>3110 "Придбання обланання і предметів довгострокового користування"</t>
  </si>
  <si>
    <t>2282 "Окремі заходи по реалізації державних (регіональних) програм, не віднесені до заходів розвитку"</t>
  </si>
  <si>
    <t>від  18.01.2013р. Протокол №1</t>
  </si>
  <si>
    <t>2272 "Оплата водопостачання і водовідведення"</t>
  </si>
  <si>
    <t>Електрична енергія</t>
  </si>
  <si>
    <t>61.10.2</t>
  </si>
  <si>
    <t>Постачання водяної пари і гарячої води (включно з холодоагентами)</t>
  </si>
  <si>
    <t>2630 "Поточні трансферти урядам іноземних держав та міжнародним організаціям"</t>
  </si>
  <si>
    <t xml:space="preserve">     Затверджений рішенням комітету з конкурсних торгів від 18.01.2013р. N1. </t>
  </si>
  <si>
    <t>31.50.1</t>
  </si>
  <si>
    <t>92.31.2</t>
  </si>
  <si>
    <t>січень-лютий</t>
  </si>
  <si>
    <t>62.02.2</t>
  </si>
  <si>
    <t>63.11.1</t>
  </si>
  <si>
    <t>58.29.5</t>
  </si>
  <si>
    <t>Погашення  кредиторської заборгованості 2012р</t>
  </si>
  <si>
    <t>Погашення  кредиторської заборгованості 2012р (з трансляції ТРП)</t>
  </si>
  <si>
    <t>Всього</t>
  </si>
  <si>
    <t>Носії інформації магнітні й оптичні, постійні запам'ятовувальні перепрограмовувані пристрої, з електричним стиранням інформації, зокрема флеш-пам'ять (Носії звукозапису)</t>
  </si>
  <si>
    <t>Послуги щодо пропускання трафіку мережами проводового електрозв'язку (Оплата послуг щодо з"єднання телекомунікаційних мереж)</t>
  </si>
  <si>
    <t>Марки поштові, гербові чи подібні нові; гербовий папір; чекові книжки; банкноти, акції, облігації та подібні цінні папери, друковані (Знаки поштової оплати)</t>
  </si>
  <si>
    <t xml:space="preserve">29.32.3, 29.31.1, 29.31.2, </t>
  </si>
  <si>
    <t>Кабелі волоконно-оптичн (Кабельна продукція)</t>
  </si>
  <si>
    <t>27.32.1</t>
  </si>
  <si>
    <t>27.12.2</t>
  </si>
  <si>
    <t>Шини та камери ґумові нові (автошини)</t>
  </si>
  <si>
    <t xml:space="preserve">52.72.12.117|- друкувальних машинок </t>
  </si>
  <si>
    <t>72.10.10.600</t>
  </si>
  <si>
    <t>71.34.1</t>
  </si>
  <si>
    <t xml:space="preserve">71.34.10    </t>
  </si>
  <si>
    <t xml:space="preserve">45.43.22    </t>
  </si>
  <si>
    <t>45.31.2</t>
  </si>
  <si>
    <t>Апаратура електрична для проводового телефонного чи телеграфного зв'язку; відеофони (мережевий екран 26.30.23)</t>
  </si>
  <si>
    <t>Вироби столярні та теслярські (крім складаних будівель), з деревини (Вироби столярні та  теслярські)</t>
  </si>
  <si>
    <t>24.31.2</t>
  </si>
  <si>
    <t>24.32.1</t>
  </si>
  <si>
    <t>27.31.1, 27.32.1 вика</t>
  </si>
  <si>
    <t>Послуги з установки вертикальних жалюзі</t>
  </si>
  <si>
    <t xml:space="preserve">Послуги з розробки рекомендацій для визначення технічного стану підземної споруди </t>
  </si>
  <si>
    <t>Медичні послуги, що надаються медичним персоналом, шляхом створення оздоровчого пункту</t>
  </si>
  <si>
    <t>Підтримка програмного забезпечення 1С - для бюджетних організацій</t>
  </si>
  <si>
    <t>Інше</t>
  </si>
  <si>
    <t>Авіаційні квитки</t>
  </si>
  <si>
    <t>Проїзні квитки</t>
  </si>
  <si>
    <t>Постачання теплової енергії в гарячій воді</t>
  </si>
  <si>
    <t>Постачання питної води та приймання стічних вод через приєднанні мережі м. Київ</t>
  </si>
  <si>
    <t>Постачання електричної енергії</t>
  </si>
  <si>
    <t>Вивезення та знешкодження накопичених твердих відходів</t>
  </si>
  <si>
    <t>Технічне обслуговування ліфтів</t>
  </si>
  <si>
    <t>Послуги з протиепідемічних заходів</t>
  </si>
  <si>
    <t>Технічне обслуговування та утримання в належному стані внутрішньої тепломережі</t>
  </si>
  <si>
    <t>Технічне обслуговування та утримання в належному стані внутрішньої електромережі</t>
  </si>
  <si>
    <t>Технічне обслуговування та утримання в належному стані внутрішньої водомережі</t>
  </si>
  <si>
    <t>Навчання та підвищення кваліфікації працівників НРКУ</t>
  </si>
  <si>
    <t>Видатки і заходи в галузі культури та мистецтва</t>
  </si>
  <si>
    <t>Членські внески до міжнародних організацій</t>
  </si>
  <si>
    <t xml:space="preserve">Вузли для студійного обладнання </t>
  </si>
  <si>
    <t>Обладнання для радіомовлення</t>
  </si>
  <si>
    <t>Послуги щодо обробляння фінансових операцій і послуги розрахункових палат (Оплата банківських послуг)</t>
  </si>
  <si>
    <t>66.19.92</t>
  </si>
  <si>
    <t>Послуги щодо друкування, інші, н.в.і.у. (Оплата послуг  з технічного обслуговування маркувальної машини)</t>
  </si>
  <si>
    <t>Апаратура електрична для комутації чи захисту електричних кіл на напругуне  більше ніж 1000 В.Пристрої електромонтажні.(Апаратура низьковольтна)</t>
  </si>
  <si>
    <t>Гучномовці,телефони наголовні, навушники та комплекти, що складаються з мікрофона й гучномовця</t>
  </si>
  <si>
    <t>26.40.42</t>
  </si>
  <si>
    <r>
      <t xml:space="preserve">Послуги телекомунікаційні, інші (Послуги з трансляції радіопрограм, вироблених для державних потреб),  код за ДК 016-2010:  61.90.1 </t>
    </r>
    <r>
      <rPr>
        <b/>
        <sz val="11"/>
        <rFont val="Times New Roman"/>
        <family val="1"/>
      </rPr>
      <t>Товариство з обмеженою відповідальністю  “Телемережі України”</t>
    </r>
  </si>
  <si>
    <t>Послуги пасажирського повітряного транспорту (Авіаційні квитки)</t>
  </si>
  <si>
    <t xml:space="preserve"> 18.13.3</t>
  </si>
  <si>
    <t xml:space="preserve"> 63.99.1</t>
  </si>
  <si>
    <t>Послуги інформаційні, інші, н.в.і.у.(Оплата інформаційних послуг)</t>
  </si>
  <si>
    <r>
      <t xml:space="preserve">Машини обчислювальні, частини та приладдя до них (спеціалізований комп’ютер для контролю комутацій Центральної апаратної з   програмним забезпеченням –2 од.,  спеціалізований комп’ютер дизайнера/фоторедактора з програмним забезпеченням  - 4 од., спеціалізований сервер контролеру домену для офісних робочих місць творчих підрозділів з програмним забезпеченням – 2 од, принтер швидкісного друку для редакторських робочих місць формату А4  – 10 од.) код за ДК 016-2010: 26.20.1 </t>
    </r>
    <r>
      <rPr>
        <b/>
        <sz val="10"/>
        <color indexed="8"/>
        <rFont val="Times New Roman"/>
        <family val="1"/>
      </rPr>
      <t>(ВІДМІНА)</t>
    </r>
  </si>
  <si>
    <r>
      <t xml:space="preserve">Блоки машин автоматичного обробляння інформації, інші (системний блок для контролю звукових потоків голосового та музичного мовлення і трансляцій Центральної апаратної з програмним забезпеченням  – 1 од., спеціалізований системний блок редактора-журналіста з функціями звукового монтажу голосу та тексту з програмним забезпеченням   - 18 од.) код за ДК 016-2010: 26.20.3 </t>
    </r>
    <r>
      <rPr>
        <b/>
        <sz val="10"/>
        <color indexed="8"/>
        <rFont val="Times New Roman"/>
        <family val="1"/>
      </rPr>
      <t>(ВІДМІНА)</t>
    </r>
  </si>
  <si>
    <t>74.90.1</t>
  </si>
  <si>
    <t xml:space="preserve"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</t>
  </si>
  <si>
    <t>Послуги щодо консультування стосовно систем і програмного забезпечення</t>
  </si>
  <si>
    <t>62.02.3</t>
  </si>
  <si>
    <t xml:space="preserve">Апаратура записувальна та відтворювальна звуку і зображення           </t>
  </si>
  <si>
    <t>до річного плану державних закупівель</t>
  </si>
  <si>
    <t>на 2011 рік</t>
  </si>
  <si>
    <t xml:space="preserve">Національної радіокомпанії України </t>
  </si>
  <si>
    <t xml:space="preserve">КПКВ 1701080 "Виробництво телерадіопрограм для державних потреб" </t>
  </si>
  <si>
    <t>№№ з/п</t>
  </si>
  <si>
    <t>Послуги допоміжні, пов'язані з друкуванням (Оплата послуг з перезарядки та відновлення картриджів до офісної техніки)</t>
  </si>
  <si>
    <t>Послуги пожежних служб (Оплата послуг з технічного обслуговування системи пожежної сигналізації)</t>
  </si>
  <si>
    <t>Послуги щодо передавання даних мережами проводового зв'язку (Оплата послуг з надання в користування кабельної каналізації електрозв"язку ПАТ "Укртелеком")</t>
  </si>
  <si>
    <t xml:space="preserve">Пара та гаряча вода; постачання пари та гарячої води (теплова енергія), код за ДК 016-2010:  35.30.1    </t>
  </si>
  <si>
    <t>25.99.1</t>
  </si>
  <si>
    <t>Інструменти ручні для вимірювання лінійних розмірів</t>
  </si>
  <si>
    <t>26.51.3</t>
  </si>
  <si>
    <t>Гідрометри, термометри, гірометри, барометри, гігрометри та психометри</t>
  </si>
  <si>
    <t>26.51.5</t>
  </si>
  <si>
    <t xml:space="preserve">Придбання матеріалів для виробничої діяльності </t>
  </si>
  <si>
    <t>Продукти нафтоперероблення рідкі</t>
  </si>
  <si>
    <t xml:space="preserve">Праска </t>
  </si>
  <si>
    <t>Технічне обслуговування та ремонтування автомобілів і маловантажних автотранспортних засобів (Оплата  послуг з шиномонтажу ,балансування та ремонту шин транспортних засобів)</t>
  </si>
  <si>
    <t>Технічне обслуговування та ремонтування автомобілів і маловантажних автотранспортних засобів (Оплата послуг з поточного ремонту та технічного обслуговування транспортних засобів)</t>
  </si>
  <si>
    <t>Послуги поштові у межах зобов'язання щодо надання універсальних послуг  (Оплата поштових послуг)</t>
  </si>
  <si>
    <t>Гранули, дрібняк і порошок, галька, гравій</t>
  </si>
  <si>
    <t>Цементи, будівельні розчини, бетони та інші подібні суміші вогнетривкі</t>
  </si>
  <si>
    <t>08.12.12</t>
  </si>
  <si>
    <t>23.20.13</t>
  </si>
  <si>
    <t>Оплата послуг медичних закладів</t>
  </si>
  <si>
    <t>Очікувана вартість предмета закупівлі, грн.</t>
  </si>
  <si>
    <t>Фільтровачні картриджі</t>
  </si>
  <si>
    <t xml:space="preserve">Кошти державного бюджету </t>
  </si>
  <si>
    <t>Канцелярські товари</t>
  </si>
  <si>
    <t>-//-</t>
  </si>
  <si>
    <t>Носії звукозапису</t>
  </si>
  <si>
    <t>Питна вода</t>
  </si>
  <si>
    <t>Медикаменти та укомплектовані аптечки</t>
  </si>
  <si>
    <t>Квіткова продукція</t>
  </si>
  <si>
    <t>Спецодяг</t>
  </si>
  <si>
    <t>Конверти</t>
  </si>
  <si>
    <t>Знаки поштової оплати</t>
  </si>
  <si>
    <t>Персоніфіковальні бланки</t>
  </si>
  <si>
    <t>Автозапчастини</t>
  </si>
  <si>
    <t>Автошини</t>
  </si>
  <si>
    <t>Насоси</t>
  </si>
  <si>
    <t>Послуги телекомунікаційні, інші в т.ч.послуги з трансляції радіопрограм, вироблених для державних потреб</t>
  </si>
  <si>
    <t>Видатки за договорами до річного плану закупівель(крім трансляції) в т.ч.:</t>
  </si>
  <si>
    <t>2 міс</t>
  </si>
  <si>
    <t>Всього видатків ( трансляція ТРП)</t>
  </si>
  <si>
    <t>Послуги пов"язані з радіочастотним моніторингом та забезпеченням електромагнітної сумісності радіоелектронних засобів</t>
  </si>
  <si>
    <t>Всього видатків та тендер(трансляція ТРП)</t>
  </si>
  <si>
    <t>Послуги з трансляції радіопрограм, вироблених для державних потреб - допомогою каналів електрозв’язку</t>
  </si>
  <si>
    <t>Будівельні матеріали для виконання ремонту господарським способом</t>
  </si>
  <si>
    <t>Придбання землі та нематеріальних активів</t>
  </si>
  <si>
    <t>3160 "Придбання землі та нематеріальних активів"</t>
  </si>
  <si>
    <t>Оплата послуг з комплексного технічного, консультативного супроводу програмного забезпечення</t>
  </si>
  <si>
    <t>Оплата послуг зв’язку власкорів</t>
  </si>
  <si>
    <t>Оплата послуг зв"язку</t>
  </si>
  <si>
    <t>71.40.1</t>
  </si>
  <si>
    <t>Оплата послуг з побутового обслуговування у хімчистках</t>
  </si>
  <si>
    <t>Оплата послуг із страхування транспортних засобів</t>
  </si>
  <si>
    <r>
      <t xml:space="preserve">Електрична енергія </t>
    </r>
    <r>
      <rPr>
        <sz val="9"/>
        <color indexed="12"/>
        <rFont val="Times New Roman"/>
        <family val="1"/>
      </rPr>
      <t xml:space="preserve"> (дільниця опративного контролю радіомовлення м. Переяслав-Хмельницький)</t>
    </r>
  </si>
  <si>
    <t>Послуги з ремонтування та технічного обслуговування інструментів та приладів для вимірювання, випробовування</t>
  </si>
  <si>
    <t>33.13.11</t>
  </si>
  <si>
    <t>від 21.12.2011 протокол №29</t>
  </si>
  <si>
    <t xml:space="preserve">     Затверджений рішенням комітету з конкурсних торгів від 21.12.2011р. N29 </t>
  </si>
  <si>
    <t xml:space="preserve">Оплата послуг місцевого телефонного зв'язку         </t>
  </si>
  <si>
    <t>Оплата  послуг з мийки та шиномонтажу транспортних засобів</t>
  </si>
  <si>
    <t>Оплата послуг кабельного телебачення</t>
  </si>
  <si>
    <t>Оплата послуг  з охорони</t>
  </si>
  <si>
    <t>Знесення будівель і споруд (Послуги із розбирання двоповерхової будівлі адміністративно-виробничого корпусу  площею 1424,2кв.м., що знаходиться  за адресою Л.Первомайського,5-б)</t>
  </si>
  <si>
    <t>берез. – грудень  2013р.</t>
  </si>
  <si>
    <t>Оплата інформаційних послуг</t>
  </si>
  <si>
    <t xml:space="preserve"> Оплата поштових послуг</t>
  </si>
  <si>
    <t>Поточний ремонт автотранспорту</t>
  </si>
  <si>
    <t>Послуги з підключення до телевізійної мережі</t>
  </si>
  <si>
    <r>
      <rPr>
        <sz val="10"/>
        <color indexed="10"/>
        <rFont val="Times New Roman"/>
        <family val="1"/>
      </rPr>
      <t>58.19.13</t>
    </r>
    <r>
      <rPr>
        <sz val="10"/>
        <rFont val="Times New Roman"/>
        <family val="1"/>
      </rPr>
      <t>, 58.11.19</t>
    </r>
  </si>
  <si>
    <r>
      <t>22.29.25, 25.99.23,</t>
    </r>
    <r>
      <rPr>
        <sz val="8"/>
        <color indexed="8"/>
        <rFont val="Times New Roman"/>
        <family val="1"/>
      </rPr>
      <t xml:space="preserve"> 20.52.1</t>
    </r>
    <r>
      <rPr>
        <sz val="8"/>
        <rFont val="Times New Roman"/>
        <family val="1"/>
      </rPr>
      <t xml:space="preserve">, 28.23.1, 32.99.1
</t>
    </r>
  </si>
  <si>
    <r>
      <t xml:space="preserve">22.22.11,  25.73.1, 13.20.2, </t>
    </r>
    <r>
      <rPr>
        <sz val="12"/>
        <color indexed="62"/>
        <rFont val="Times New Roman"/>
        <family val="1"/>
      </rPr>
      <t>20.30.1</t>
    </r>
  </si>
  <si>
    <r>
      <rPr>
        <sz val="12"/>
        <color indexed="62"/>
        <rFont val="Times New Roman"/>
        <family val="1"/>
      </rPr>
      <t>20.30.1</t>
    </r>
    <r>
      <rPr>
        <sz val="12"/>
        <rFont val="Times New Roman"/>
        <family val="1"/>
      </rPr>
      <t>, 20.30.2</t>
    </r>
  </si>
  <si>
    <t>Оплата послуг  з поточного ремонту та технічного обслуговування обладнання, повірки технічних засобів</t>
  </si>
  <si>
    <t>Частини та приладдя звуко- та відеоустатковання</t>
  </si>
  <si>
    <t>26.40.51</t>
  </si>
  <si>
    <t>Блоки пам'яті та інші запам'ятовувальні пристрої</t>
  </si>
  <si>
    <t>26.20.2</t>
  </si>
  <si>
    <t>Шафи та корпуси для передавальної та приймальної апаратури для радіомовлення й телебачення, телевізійними камерами; частини, призначені винятково або переважно для використання з апаратурою з телевізійними камерами, приймальною апаратурою для радіомовлення та телебачення, монітори та проектори (крім антен, електронних модулів і частин до моніторів і проекторів, призначених винятково або переважно для використання в автоматичних машинах для обробляння даних), н. в. і. у.</t>
  </si>
  <si>
    <t>26.30.40-70.00</t>
  </si>
  <si>
    <t>Затверджено за кошторисом (транслація)</t>
  </si>
  <si>
    <t>Оплата послуг з обслуговування  охоронної сигналізації</t>
  </si>
  <si>
    <t>Оплата послуг зі створення та надання інформаційної продукції</t>
  </si>
  <si>
    <t>Оплата послуг з виготовлення аудіо продукції</t>
  </si>
  <si>
    <t xml:space="preserve">Оплата послуг у сфері інформатизації </t>
  </si>
  <si>
    <t xml:space="preserve">Оплата послуг із страхування водіїв </t>
  </si>
  <si>
    <t>Оплата інформаційно-консультативних  послуг,оплата за участь у короткотермінових семінарах</t>
  </si>
  <si>
    <t>Оплата послуг, пов'язаних з базами даних</t>
  </si>
  <si>
    <t xml:space="preserve">Оплата послуг з технічного обслуговування  електроустаткування </t>
  </si>
  <si>
    <t>Оплата послуг з проведення  маркетингового дослідження</t>
  </si>
  <si>
    <t>21.25.1</t>
  </si>
  <si>
    <t>29.71.2</t>
  </si>
  <si>
    <t>24.51.3</t>
  </si>
  <si>
    <t>23.20.1</t>
  </si>
  <si>
    <t>22.13.1</t>
  </si>
  <si>
    <t>29.13.1</t>
  </si>
  <si>
    <t>29.40.5</t>
  </si>
  <si>
    <t>29.24.2</t>
  </si>
  <si>
    <t>15.92.1</t>
  </si>
  <si>
    <t>33.20.5</t>
  </si>
  <si>
    <t>17.40.1</t>
  </si>
  <si>
    <t>Антени та антенні відбивачі будь-якого типу й частини до них; частини радіо- та телепередавальної апаратури та телевізійних камер</t>
  </si>
  <si>
    <t>26.30.4</t>
  </si>
  <si>
    <t>23.51.1</t>
  </si>
  <si>
    <t>Енергія електрична(строкове платне користування 1м2 технологічних приміщень для розміщення обладнання зв"язку по вул. Леонтовича, 11, ПАТ "Укртелеком)</t>
  </si>
  <si>
    <t xml:space="preserve">Послуги з технічного обслуговування технологічних кондиціонерів </t>
  </si>
  <si>
    <t>Послуги з підключення та користування мережею Інтернет</t>
  </si>
  <si>
    <t>Послуги юридичні та нотаріальні</t>
  </si>
  <si>
    <t>Проведення маркетингового дослідження</t>
  </si>
  <si>
    <t>Обслуговування копіювально-множувальної та оргтехніки</t>
  </si>
  <si>
    <t>Оренда оптоволоконних ліній</t>
  </si>
  <si>
    <t>Поточний ремонт санвузла буд. №9 вул. Б. Грінченка</t>
  </si>
  <si>
    <t xml:space="preserve">Поточний ремонт  в буд. №26 по вул. Хрещатик </t>
  </si>
  <si>
    <t xml:space="preserve">Поточний ремонт в буд.№5-А по вул. Л. Первомайського </t>
  </si>
  <si>
    <t>Послуги з технічного обслуговування маркувальної машини</t>
  </si>
  <si>
    <t>Вода природна (Питна вода)</t>
  </si>
  <si>
    <t>Устатковання для паяння м'якими та твердими припоями чи зварювання, машини й апарати для поверхневого термообробляння та гарячого напилення, електричні</t>
  </si>
  <si>
    <t>Устатковання електричне, інше, та його частини</t>
  </si>
  <si>
    <t>Устатковання силове гідравлічне та пневматичне, крім частин до нього (Насоси)</t>
  </si>
  <si>
    <t>Карти звукові, відеокарти, мережеві карти та подібні карти до машин автоматичного обробляння інформації</t>
  </si>
  <si>
    <r>
      <t xml:space="preserve">Приймачі телевізійні, поєднані чи не поєднані з радіоприймачами або пристроями для записування та відтворювання звуку й зображення </t>
    </r>
    <r>
      <rPr>
        <sz val="10"/>
        <color indexed="8"/>
        <rFont val="Times New Roman"/>
        <family val="1"/>
      </rPr>
      <t>(мобільний комплект відеомоніторингу)</t>
    </r>
  </si>
  <si>
    <t>43.11.1</t>
  </si>
  <si>
    <t>сума (грн.)</t>
  </si>
  <si>
    <t>Послуги з оренди технологічних приміщень</t>
  </si>
  <si>
    <t>Послуги мобільного зв’язку</t>
  </si>
  <si>
    <t>Послуги зв’язку (власкори)</t>
  </si>
  <si>
    <t>Участь у міжнародних конкурсах та фестивалях</t>
  </si>
  <si>
    <t>Карти звукові</t>
  </si>
  <si>
    <t>Послуги з ремонту комп’ютерної техніки</t>
  </si>
  <si>
    <t>Утримання будівель у належному стані</t>
  </si>
  <si>
    <t>Джерело фінансування</t>
  </si>
  <si>
    <t>Зобов’язання</t>
  </si>
  <si>
    <t xml:space="preserve">рік </t>
  </si>
  <si>
    <t>Комп’ютерне обладнання</t>
  </si>
  <si>
    <t>Перереєстрація автомобілів</t>
  </si>
  <si>
    <t>Страхування автомобілів</t>
  </si>
  <si>
    <t>Мийка та шиномонтаж автомобілів</t>
  </si>
  <si>
    <t xml:space="preserve">Капітальний ремонт покрівлі будинків по  вул.Грінченка 9,11, </t>
  </si>
  <si>
    <t>Капітальний ремонт Великої Концертної студії по вул.Л.Первомайського,5а</t>
  </si>
  <si>
    <t>Сіль і чистий хлорид натрію, вода морська та сольові розчини</t>
  </si>
  <si>
    <t>08.93.1</t>
  </si>
  <si>
    <t xml:space="preserve">Уточнений додаток </t>
  </si>
  <si>
    <t>ДК 2010</t>
  </si>
  <si>
    <t>Код ДКПП- 097</t>
  </si>
  <si>
    <t>65.11.1</t>
  </si>
  <si>
    <t>68.20.12</t>
  </si>
  <si>
    <t>Пристрої для приймання, перетворення та передавання чи відновлювання голосу, зображень чи інших даних, зокрема апаратура для комутації та маршрутизації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</si>
  <si>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(Оплата послуг з надання програмного застосування - впровадження програмного забезпечення 1С: Підприємство 8 комплексний облік для бюджетних організацій України)</t>
  </si>
  <si>
    <t>27.11.5-40</t>
  </si>
  <si>
    <t>Джерела живлення до апаратури зв"язку, автоматичних машин для оброблення даних і пристроїв до них</t>
  </si>
  <si>
    <t>Книжки друковані (Бібліотечні фонди)</t>
  </si>
  <si>
    <t>28.73.1</t>
  </si>
  <si>
    <t>27.31.1</t>
  </si>
  <si>
    <t>Вироби абразивні (круги обрізні)</t>
  </si>
  <si>
    <t>26.81.1</t>
  </si>
  <si>
    <t>БВ, гранти та дарунки (негрошові)</t>
  </si>
  <si>
    <t>Частини та приладдя звуко- та відеоустаткування</t>
  </si>
  <si>
    <t>26.40.5</t>
  </si>
  <si>
    <t>Послуги щодо технічного випробовування й аналізування (Послуги з проведення лабораторних,інструментальних та психофізіологічних досліджень для атестації робочих місць)</t>
  </si>
  <si>
    <t>Капітальний ремонт приміщення по вул. Л. Первомайського, 5-А</t>
  </si>
  <si>
    <t>Капітальний ремонт приміщення колишньої компресорної по вул. Л. Первомайського, 5-А (Погашення кредиторської заборгованості за 2011 рік)</t>
  </si>
  <si>
    <t>грудень</t>
  </si>
  <si>
    <t>Будівельні матеріали (вул.Грінченка, 11)</t>
  </si>
  <si>
    <t>Затверджено за кошторисом (трансляція ТРП)</t>
  </si>
  <si>
    <t>РАЗОМ видатків (трансляція ТРП)</t>
  </si>
  <si>
    <t>Оплата послуг з розробки нормативів, паспортів</t>
  </si>
  <si>
    <t>Затверджено за кошторисом (РАЗОМ)</t>
  </si>
  <si>
    <t>ВСЬОГО (трансляція ТРП)</t>
  </si>
  <si>
    <t>ВСЬОГО (послуг (крім комунальних)</t>
  </si>
  <si>
    <t>РАЗОМ видатків (послуг (крім комунальних)</t>
  </si>
  <si>
    <t>23.42.1</t>
  </si>
  <si>
    <t>РАЗАМ видатків</t>
  </si>
  <si>
    <t>45.33.2</t>
  </si>
  <si>
    <t>Іп/річчя</t>
  </si>
  <si>
    <t>10 місяців</t>
  </si>
  <si>
    <t>Килимове покриття</t>
  </si>
  <si>
    <t>Разом</t>
  </si>
  <si>
    <t>13.93.1</t>
  </si>
  <si>
    <t>81.29.13</t>
  </si>
  <si>
    <t>78.30.16</t>
  </si>
  <si>
    <t>95.24.1</t>
  </si>
  <si>
    <t>Супроводження програмного забезпечення 1С  Бух.облік для бюджетних організацій</t>
  </si>
  <si>
    <r>
      <t>Лот №5</t>
    </r>
    <r>
      <rPr>
        <sz val="11"/>
        <color indexed="8"/>
        <rFont val="Times New Roman"/>
        <family val="1"/>
      </rPr>
      <t xml:space="preserve"> - Послуги з трансляції радіопрограм, вироблених для державних потреб - оператор Концерн радіомовлення, радіозв’язку та телебачення, м. Київ</t>
    </r>
  </si>
  <si>
    <r>
      <t>Лот №6</t>
    </r>
    <r>
      <rPr>
        <sz val="11"/>
        <color indexed="8"/>
        <rFont val="Times New Roman"/>
        <family val="1"/>
      </rPr>
      <t xml:space="preserve"> - Послуги з трансляції радіопрограм, вироблених для державних потреб - оператор  Державне підприємство "Радіотелевізійний передавальний центр Автономної Республіки Крим", м. Сімферополь</t>
    </r>
  </si>
  <si>
    <t>січень-грудень</t>
  </si>
  <si>
    <t>Видатки за договорами до річного плану закупівель(ТРАНСЛЯЦІЯ) в т.ч.:</t>
  </si>
  <si>
    <t>Послуги з поточного ремонту технологічних мереж м. Київ, вул. Б. Грінченка, 11</t>
  </si>
  <si>
    <t>Послуги з поточного ремонту технологічних мереж, м. Київ, вул. Л. Первомайського, 5-а</t>
  </si>
  <si>
    <t xml:space="preserve">Послуги з адміністрування програмного забезпечення </t>
  </si>
  <si>
    <t>Послуги з комплексного технічного, консультативного супроводу програмного забезпечення</t>
  </si>
  <si>
    <t>Послуги з впровадження локальних мереж</t>
  </si>
  <si>
    <t>Програмне забезпечення прикладне на фізичних носіях</t>
  </si>
  <si>
    <t>Послуги з поточного ремонту технологічних мереж, м. Київ, вул. Б. Грінченка, 9</t>
  </si>
  <si>
    <t>Послуги підприємств щодо перевезення небезпечних відходів(Оплата послуг з прийому та утилізації  відпрацьованих ртутних люмінесцентних ламп,електронного обладнання,акумуляторних батарей, елементів живлення та інших відходів)</t>
  </si>
  <si>
    <t>Послуги щодо передавання даних мережами проводового зв'язку (Оплата послуг кабельного телебачення)</t>
  </si>
  <si>
    <t>Послуги щодо передавання даних мережами проводового зв'язку (Оплата послуг з оренди та утримання місця в комунікаційному колекторі по вул. Хрещатик)</t>
  </si>
  <si>
    <t>Послуги щодо передавання даних мережами проводового зв'язку (Оплата послуг з оренди оптоволоконних ліній)</t>
  </si>
  <si>
    <t>Послуги з поточного ремонту технічних мереж, м. Київ, вул. Л. Первомайського, 5-а</t>
  </si>
  <si>
    <t>До врахування (зміни)</t>
  </si>
  <si>
    <t>- 965000</t>
  </si>
  <si>
    <t>Теплообмінник; установки для кондиціювання повітря не побутові, не побутове холодильне та морозильне устаткування (кондиціонер)</t>
  </si>
  <si>
    <t>Частини холодилього та морозильного устаткування, теплових помп (низькотемпер.комплект)</t>
  </si>
  <si>
    <t>Помпи повітряні, чи вакуумні; компресори повітряні (компресор)</t>
  </si>
  <si>
    <t>Приймачі телевізійні, поєднані чи не поєднані з радіоприймачами або пристроями для записування та відтворювання звуку й зображення (мобільний комплект відеомоніторингу)</t>
  </si>
  <si>
    <t>26.20.3</t>
  </si>
  <si>
    <t xml:space="preserve">62.02.2 </t>
  </si>
  <si>
    <t xml:space="preserve">61.90.1 </t>
  </si>
  <si>
    <t>Книжки друковані (книжки, брошури, рекламні проспекти та подібні матеріали, друковані, інші)(плакати)</t>
  </si>
  <si>
    <t>Оплата послуг з оренди технологічних приміщень</t>
  </si>
  <si>
    <t>Оплата  послуг з установки вертикальних жалюзі</t>
  </si>
  <si>
    <t>Оплата послуг з оренди кулера для води та його санобробку</t>
  </si>
  <si>
    <t>Оплата послуг з поточного ремонту технічних мереж, м. Київ, вул. Хрещатик, 26</t>
  </si>
  <si>
    <t>Оплата послуг з розміщення оголошень у засобах масової інформації</t>
  </si>
  <si>
    <t xml:space="preserve">29.13.1     </t>
  </si>
  <si>
    <t>36.12.1</t>
  </si>
  <si>
    <t xml:space="preserve">18.21.2     </t>
  </si>
  <si>
    <t>18.21.1</t>
  </si>
  <si>
    <t>24.51.4</t>
  </si>
  <si>
    <t>Устаткування для паяння м"якими та твердими припоями</t>
  </si>
  <si>
    <t>27.90.3</t>
  </si>
  <si>
    <t>1134 "Оплата послуг (крім комунальних)"</t>
  </si>
  <si>
    <t>1140 "Видатки на відрядження"</t>
  </si>
  <si>
    <t>1161 "Оплата теплопостачання"</t>
  </si>
  <si>
    <t>1162 "Оплата водопостачання та водовідведення"</t>
  </si>
  <si>
    <t>1163 "Оплата електроенергії"</t>
  </si>
  <si>
    <t>1165 "Оплата інших комунальних послуг"</t>
  </si>
  <si>
    <t>1172 "Окремі заходи по реалізації державних програм …"</t>
  </si>
  <si>
    <t>90.00.2</t>
  </si>
  <si>
    <t>29.22.9</t>
  </si>
  <si>
    <t>ІІІ-ІVкв</t>
  </si>
  <si>
    <t>45.33.1</t>
  </si>
  <si>
    <t>74.70.1</t>
  </si>
  <si>
    <t>Послуги у сфері громадського порядку та громадської безпеки (Оплата послуг  з охорони)</t>
  </si>
  <si>
    <t>Послуги з поточного ремонту щодо виправлення віконних рам, заміні несправних віконних приладів та установлення тих, що бракує, заміні розбитого віконного скла</t>
  </si>
  <si>
    <t>Енергія електрична, код за ДК 016-2010:  35.11.1</t>
  </si>
  <si>
    <t>Послуги стаціонарного телефонного зв'язку   доступ і користування (Оплата послуг зв’язку власкорів)</t>
  </si>
  <si>
    <t>Послуги стаціонарного телефонного зв'язку   доступ і користування (Оплата послуг зв’язку Переяслав-Хмельницький)</t>
  </si>
  <si>
    <t>Деревина необроблена; шпали дерев"яні до залізничних або трамвайних колій, просочені чи оброблені іншим способом</t>
  </si>
  <si>
    <t>16.10.3</t>
  </si>
  <si>
    <t>Послуги щодо консультування стосовно систем програмного забезпечення</t>
  </si>
  <si>
    <t>Послуги з надання ліцензії на право користування програмним забезпеченням</t>
  </si>
  <si>
    <t xml:space="preserve">Послуги телекомунікаційні, інші          </t>
  </si>
  <si>
    <t>Послуги щодо монтування інших виробів, н.в.і.у. (Оплата  послуг з установки вертикальних жалюзі)</t>
  </si>
  <si>
    <t>Послуги мобільного зв'язку й послуги приватних мереж для систем безпроводового зв'язку (Оплата послуг мобільного зв’язку)</t>
  </si>
  <si>
    <t>Найменування визначеного предмета закупівлі</t>
  </si>
  <si>
    <t>Код згідно з КЕКВ (для бюджетних коштів)</t>
  </si>
  <si>
    <t>квітень-грудень 2014р.</t>
  </si>
  <si>
    <t xml:space="preserve">Засоби кріпильні, вироби гвинтові машинні та пружини             </t>
  </si>
  <si>
    <t>28.74.1</t>
  </si>
  <si>
    <t>на  31.12.2014 року (нова редакція)</t>
  </si>
  <si>
    <t>Шафи та корпуси для передавальної та приймальної апаратури для радіомовлення й телебачення, телевізійними камерами; частини, призначені винятково або переважно для використання з апаратурою з телевізійними камерами, приймальною апаратурою для радіомовлення та телебачення, монітори та проектори (крім антен, електронних модулів і частин до моніторів і проекторів, призначених винятково або переважно для використання в автоматичних машинах для обробляння даних)</t>
  </si>
  <si>
    <t>Вироби пластмасові інші</t>
  </si>
  <si>
    <t>Вироби мінеральні неметалеві, інші</t>
  </si>
  <si>
    <t>Послуги щодо друкування, інші. (Оплата послуг  з технічного обслуговування маркувальної машини)</t>
  </si>
  <si>
    <t>Послуги щодо монтування інших виробів</t>
  </si>
  <si>
    <t xml:space="preserve">Блоки машин автоматичного обробляння інформації, інші (системний блок для контролю звукових потоків голосового та музичного мовлення і трансляцій Центральної апаратної з програмним забезпеченням  – 1 од., спеціалізований системний блок редактора-журналіста з функціями звукового монтажу голосу та тексту з програмним забезпеченням   - 18 од.) </t>
  </si>
  <si>
    <t>Апаратура для записування та відтворювання звуку й зображення (мікшерський пульт з допоміжним обладнанням 1 комплект)</t>
  </si>
  <si>
    <t>Марки поштові, гербові чи подібні нові; гербовий папір; чекові книжки; бакноти, акції, облігації та подібні цінні папери, друковані (Марки поштові)</t>
  </si>
  <si>
    <t>77.39.14</t>
  </si>
  <si>
    <t>Затверджено за кошторисом (послуги)</t>
  </si>
  <si>
    <t>Розміщення оголошень</t>
  </si>
  <si>
    <t>Телефоні апарти</t>
  </si>
  <si>
    <t>Послуги з поточного ремонту технологічних мереж, м. Київ, вул. Хрещатик, 26</t>
  </si>
  <si>
    <t>Папір і картон для писання, друкування чи іншої графічної призначеності, крейдовані каоліном або іншими неорганічними речовинами (Папір та картон обробленний)</t>
  </si>
  <si>
    <t xml:space="preserve"> 58.14.1, 58.13.1</t>
  </si>
  <si>
    <t>Книжки, брошури, рекламні проспекти та подібні матеріали, друковані, інші. Календарі друковані.  (Поліграфічна продукція)</t>
  </si>
  <si>
    <t>Цифровий телефонний інтерфейс</t>
  </si>
  <si>
    <r>
      <t xml:space="preserve">Постачання електричної енергії </t>
    </r>
    <r>
      <rPr>
        <sz val="9"/>
        <color indexed="12"/>
        <rFont val="Times New Roman"/>
        <family val="1"/>
      </rPr>
      <t>(строкове платне користування 1м2 технологічних приміщень для розміщення обладнання зв"язку по вул. Леонтовича, 11, ПАТ "Укртелеком)</t>
    </r>
  </si>
  <si>
    <t>Європейська мовна спілка (координація І пів-чя)</t>
  </si>
  <si>
    <t>валюта</t>
  </si>
  <si>
    <t>Європейська мовна спілка (членкі внески І -ІІ кв.)</t>
  </si>
  <si>
    <r>
      <t xml:space="preserve">Постачання електричної енергії </t>
    </r>
    <r>
      <rPr>
        <sz val="9"/>
        <color indexed="12"/>
        <rFont val="Times New Roman"/>
        <family val="1"/>
      </rPr>
      <t xml:space="preserve"> (дільниця опративного контролю радіомовлення м. Переяслав-Хмельницький)</t>
    </r>
  </si>
  <si>
    <t>маркув.м-на</t>
  </si>
  <si>
    <t>Послуги з постачання водяної пари і гарячої води (включно з  холодоагентами) (Послуги теплопостачання), код 40.30.1</t>
  </si>
  <si>
    <t xml:space="preserve">Послуги з постачання електроенергії  (Послуги електропостачання), код 40.10.3 </t>
  </si>
  <si>
    <t>від 07.03.2012 протокол №9</t>
  </si>
  <si>
    <t xml:space="preserve">     Затверджений рішенням комітету з конкурсних торгів від 07.03.2012р. N9. 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</si>
  <si>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</si>
  <si>
    <t>Інструмент електромеханічний</t>
  </si>
  <si>
    <t>28.29.2</t>
  </si>
  <si>
    <t>28.24.1</t>
  </si>
  <si>
    <t>Послуги з технічного обслуговування побутових кондиціонерів</t>
  </si>
  <si>
    <t>Придбання програмного забезпечення</t>
  </si>
  <si>
    <t>Встановлення програмного забезпечення</t>
  </si>
  <si>
    <t>11міс.</t>
  </si>
  <si>
    <t>Поширення радіопрограм мережою Інтернет</t>
  </si>
  <si>
    <t>Послуги з розповсюдження -трансляції радіопрограм, вироблених для державних потреб</t>
  </si>
  <si>
    <t>Оплата послуг первинного технічного контролю</t>
  </si>
  <si>
    <t>трансляція</t>
  </si>
  <si>
    <t>від  24.12.2013р. Протокол №35</t>
  </si>
  <si>
    <t xml:space="preserve">     Затверджений рішенням комітету з конкурсних торгів від 24.12.2013р. N35. </t>
  </si>
  <si>
    <t>Послуги щодо пропускання трафіку мережами проводового зв'язку (Оплата послуг з оренди та утримання місця в комунікаційному колекторі по вул. Хрещатик)</t>
  </si>
  <si>
    <r>
      <t>Лот №3</t>
    </r>
    <r>
      <rPr>
        <sz val="11"/>
        <color indexed="8"/>
        <rFont val="Times New Roman"/>
        <family val="1"/>
      </rPr>
      <t xml:space="preserve"> - Послуги з трансляції радіопрограм, вироблених для державних потреб - оператор  Вінницька філія Публічного акціонерного товариства «Укртелеком»,  м. Вінниця</t>
    </r>
  </si>
  <si>
    <t>2300 "Придбання землі і нематеріальних активів"</t>
  </si>
  <si>
    <t>від 12.03.2012 протокол №9</t>
  </si>
  <si>
    <t xml:space="preserve">     Затверджений рішенням комітету з конкурсних торгів від 12.03.2012р. N9. </t>
  </si>
  <si>
    <t>Оплата послуг з радіочастотного моніторінгу</t>
  </si>
  <si>
    <t>Послуги з трансляції радіопрограм засобами бездротового зв"зку</t>
  </si>
  <si>
    <t>Послуги з доступу до мережі Інтернет</t>
  </si>
  <si>
    <t xml:space="preserve">відповідно до кошторису 2012 року </t>
  </si>
  <si>
    <t>Послуги телекомунікаційні, інші (Послуги  з трансляції радіопрограм, вироблених для державних потреб)Комунальне підприємство редакція Долинського районного радіомовлення</t>
  </si>
  <si>
    <t>вересень-грудень</t>
  </si>
  <si>
    <t>Гума невулканізована та вироби з неї; гума вулканізована, крім твердої гуми, гуми у формі ниток, кордів, пластин, листів, стрічок, стріжнів і профілів</t>
  </si>
  <si>
    <t>22.19.2</t>
  </si>
  <si>
    <t>Штори</t>
  </si>
  <si>
    <t>Бутлі</t>
  </si>
  <si>
    <t>Лампи та світильники, люстри</t>
  </si>
  <si>
    <t>Кондиціонери</t>
  </si>
  <si>
    <t>85.14.1</t>
  </si>
  <si>
    <t>Послуги з лікарської практики</t>
  </si>
  <si>
    <t>85.12.11</t>
  </si>
  <si>
    <t>116263-20231,10=96031,9</t>
  </si>
  <si>
    <t>Обладнання електроакустичне (навушники)</t>
  </si>
  <si>
    <t>3 міс.</t>
  </si>
  <si>
    <t>10 міс.</t>
  </si>
  <si>
    <t>І-ІІ-ІІІ кв.</t>
  </si>
  <si>
    <t>січень</t>
  </si>
  <si>
    <t>Обладнання електроакустичне</t>
  </si>
  <si>
    <t>Вузли для звуко- та відеообладнання</t>
  </si>
  <si>
    <t>31.20.2</t>
  </si>
  <si>
    <t>32.30.3</t>
  </si>
  <si>
    <t>32.30.5</t>
  </si>
  <si>
    <t>32.30.4</t>
  </si>
  <si>
    <t>4 міс.</t>
  </si>
  <si>
    <t>Оформлення дозволу на експлуатацію радіоелектонних засобів, присвоєння радіочастот</t>
  </si>
  <si>
    <t>2-кв</t>
  </si>
  <si>
    <t>Представницькі витрати</t>
  </si>
  <si>
    <t xml:space="preserve">Картриджі </t>
  </si>
  <si>
    <t>2- кв</t>
  </si>
  <si>
    <t>Послуги щодо передавання даних і повідомлень (телекомунікаційні послуги: міській, міжміській зв'язок, абонентна плата та ін.), код за ДК 016-2010:  61.10.1</t>
  </si>
  <si>
    <t>15.04.2011рік</t>
  </si>
  <si>
    <t>Телекомунікаційні послуги</t>
  </si>
  <si>
    <t xml:space="preserve">Карти географічні </t>
  </si>
  <si>
    <t>Апаратура низьковольтна</t>
  </si>
  <si>
    <t>Гігрометри</t>
  </si>
  <si>
    <t>5міс.</t>
  </si>
  <si>
    <t>5 міс.</t>
  </si>
  <si>
    <t>1350 "Поточні трансферти за кордон"</t>
  </si>
  <si>
    <t>2110 "Придбання обланання і предметів …"</t>
  </si>
  <si>
    <t>2133 "Капітальний ремонт інших об"єктів"</t>
  </si>
  <si>
    <t xml:space="preserve">Послуги місцевого телефонного зв'язку         </t>
  </si>
  <si>
    <t xml:space="preserve">Послуги з охорони      </t>
  </si>
  <si>
    <t xml:space="preserve">Послуги мобільного зв'язку         </t>
  </si>
  <si>
    <t>Пристрій формування каналу передачі інформації</t>
  </si>
  <si>
    <t>Оренда кулера для води та його санобробка</t>
  </si>
  <si>
    <t>Послуги з повірки технічних засобів</t>
  </si>
  <si>
    <t xml:space="preserve">Послуги з страхування водіїв та добровільної пожежної дружини </t>
  </si>
  <si>
    <t>Послуги з державного технічного огляду, діагностики автомобілів та видачи талонів</t>
  </si>
  <si>
    <t>Послуги з комплексного технічного, консультативного супровіду програмного пакету</t>
  </si>
  <si>
    <t>Інформація</t>
  </si>
  <si>
    <t>про прийняті зобов’язання</t>
  </si>
  <si>
    <t>Вогнегасники</t>
  </si>
  <si>
    <t xml:space="preserve">Послуги у сфері інформатизації </t>
  </si>
  <si>
    <t>Програмне забезпечення</t>
  </si>
  <si>
    <t>1місяць</t>
  </si>
  <si>
    <t>11 місяців</t>
  </si>
  <si>
    <t>Послуги хімчистки</t>
  </si>
  <si>
    <t>Поліграфічна продукція</t>
  </si>
  <si>
    <t>січень-травень</t>
  </si>
  <si>
    <t>Електромеханічне обладнання</t>
  </si>
  <si>
    <t>Видатки за договорами до річного плану закупівель в т.ч.:</t>
  </si>
  <si>
    <t>Апаратура радіо- і телевізійна</t>
  </si>
  <si>
    <t xml:space="preserve">Приймачі телевізійні   </t>
  </si>
  <si>
    <t xml:space="preserve">Апаратура електрозв'язку </t>
  </si>
  <si>
    <t>червень - грудень 2013 року</t>
  </si>
  <si>
    <t>24.32.2</t>
  </si>
  <si>
    <t>віка</t>
  </si>
  <si>
    <t>Бібліотечні фонди</t>
  </si>
  <si>
    <t>05-06м-ці</t>
  </si>
  <si>
    <t>від  16.12.2013р. Протокол №33</t>
  </si>
  <si>
    <t xml:space="preserve">Виготовлення рекламних відео-роликів та рекламної відео-заставки  </t>
  </si>
  <si>
    <t>Придбання матеріалів для виробничої діяльності</t>
  </si>
  <si>
    <t>6 міс.</t>
  </si>
  <si>
    <t>7 місяців</t>
  </si>
  <si>
    <t>Спирт етиловий ректифікований</t>
  </si>
  <si>
    <t>21.21.1</t>
  </si>
  <si>
    <t xml:space="preserve">Папір та картон   гофровані, тара з паперу та картону </t>
  </si>
  <si>
    <t>Кондиціонер</t>
  </si>
  <si>
    <t>06.06.2011рік</t>
  </si>
  <si>
    <t>Координація радіоновин та спортивних подій</t>
  </si>
  <si>
    <t>від 06.06.2011 протокол №14</t>
  </si>
  <si>
    <t>Замки та завіси</t>
  </si>
  <si>
    <t>25.72.1</t>
  </si>
  <si>
    <t>Вироби пластмасові для будівництва; ліноліум і покриви на підлогу, тверді, не пластмасові.  Вироби пластмасові інші.</t>
  </si>
  <si>
    <t xml:space="preserve">     Затверджений рішенням комітету з конкурсних торгів від 06.06.2011р. N14. </t>
  </si>
  <si>
    <t>27.51.1</t>
  </si>
  <si>
    <t>перше півріччя</t>
  </si>
  <si>
    <t>Послуги з розміщення рекламної продукції</t>
  </si>
  <si>
    <t>Технічне обслуговування копіювально-множувальної та оргтехніки</t>
  </si>
  <si>
    <t>І-ІІ кв.</t>
  </si>
  <si>
    <t>Технічне обслуговування та поточний ремонт автотранспорту</t>
  </si>
  <si>
    <t>Розміщення оголошення в міжнародному виданні</t>
  </si>
  <si>
    <t>за ІV кв. 2011р.</t>
  </si>
  <si>
    <t>26.20.4</t>
  </si>
  <si>
    <t>Частини та приладдя до обчислювальних машин</t>
  </si>
  <si>
    <t>адаптер</t>
  </si>
  <si>
    <t xml:space="preserve"> 26.20.1</t>
  </si>
  <si>
    <t>маршр.3639,6</t>
  </si>
  <si>
    <t>картриджи</t>
  </si>
  <si>
    <t>Віконні блоки</t>
  </si>
  <si>
    <t>11 міс.</t>
  </si>
  <si>
    <t>Послуги з державного технічного огляду, діагностики автомобілів та видачі талонів</t>
  </si>
  <si>
    <t>Вироби з паперу та картону</t>
  </si>
  <si>
    <t>21.23.13</t>
  </si>
  <si>
    <t>21.12.5</t>
  </si>
  <si>
    <t>Перезарядка та відновлення картриджів для друкуючих пристроїв</t>
  </si>
  <si>
    <t>66.03.1</t>
  </si>
  <si>
    <t>64.11.1</t>
  </si>
  <si>
    <t>29.24.9</t>
  </si>
  <si>
    <t>74.11.1</t>
  </si>
  <si>
    <t>74.13.1</t>
  </si>
  <si>
    <t>72.60.1</t>
  </si>
  <si>
    <t>45.34.3</t>
  </si>
  <si>
    <t>74.20.3</t>
  </si>
  <si>
    <t xml:space="preserve">74.60.1   </t>
  </si>
  <si>
    <t>31.62.9</t>
  </si>
  <si>
    <t>75.25.1</t>
  </si>
  <si>
    <t>72.10.1</t>
  </si>
  <si>
    <t>72.20.2</t>
  </si>
  <si>
    <t>72.30.1</t>
  </si>
  <si>
    <t>29.23.9</t>
  </si>
  <si>
    <t>52.72.1</t>
  </si>
  <si>
    <t>74.60.1</t>
  </si>
  <si>
    <t>72.30.2</t>
  </si>
  <si>
    <t>92.40.1</t>
  </si>
  <si>
    <t>45.31.4</t>
  </si>
  <si>
    <t>45.62.3</t>
  </si>
  <si>
    <t>70.20.1</t>
  </si>
  <si>
    <t>72.10.10</t>
  </si>
  <si>
    <t>45.62.4</t>
  </si>
  <si>
    <t>52.74.1</t>
  </si>
  <si>
    <t>64.20.1</t>
  </si>
  <si>
    <t>74.30.1</t>
  </si>
  <si>
    <t>74.30.13</t>
  </si>
  <si>
    <t>92.11.1</t>
  </si>
  <si>
    <t>74.40.1</t>
  </si>
  <si>
    <t>74.40.11</t>
  </si>
  <si>
    <t>66.01.1</t>
  </si>
  <si>
    <t>93.01.1</t>
  </si>
  <si>
    <t>72.20.1</t>
  </si>
  <si>
    <t>64.20.2</t>
  </si>
  <si>
    <t>74.81.3</t>
  </si>
  <si>
    <t>30.10.9</t>
  </si>
  <si>
    <t>74.84.1</t>
  </si>
  <si>
    <t>90.00.1</t>
  </si>
  <si>
    <t>36.14.1</t>
  </si>
  <si>
    <t>29.23.1</t>
  </si>
  <si>
    <t>24.30.2</t>
  </si>
  <si>
    <t>31.10.1</t>
  </si>
  <si>
    <t>31.62.1</t>
  </si>
  <si>
    <t>31.10.4</t>
  </si>
  <si>
    <t>Послуги з поточного ремонту приміщень : коридор біля ліфтової шахти (5й поверх),     кімн.№№65,77 по вул.Грінченка,9</t>
  </si>
  <si>
    <t>2міс.</t>
  </si>
  <si>
    <t>537265-9156=528109</t>
  </si>
  <si>
    <t>?</t>
  </si>
  <si>
    <t>Укрексімбанк</t>
  </si>
  <si>
    <t>ІV кв.</t>
  </si>
  <si>
    <t>Насос</t>
  </si>
  <si>
    <t>22.15.1</t>
  </si>
  <si>
    <t>25.22.1</t>
  </si>
  <si>
    <t>24.66.3</t>
  </si>
  <si>
    <t>25.23.1</t>
  </si>
  <si>
    <t>29.24.1</t>
  </si>
  <si>
    <t>45.61.2</t>
  </si>
  <si>
    <t>72.50.1</t>
  </si>
  <si>
    <t>65.12.1</t>
  </si>
  <si>
    <t>72.20.3</t>
  </si>
  <si>
    <t>50.20.1</t>
  </si>
  <si>
    <t>50.20.3</t>
  </si>
  <si>
    <t>72.40.1</t>
  </si>
  <si>
    <r>
      <t>25.99.2</t>
    </r>
    <r>
      <rPr>
        <sz val="14"/>
        <color indexed="62"/>
        <rFont val="Times New Roman"/>
        <family val="1"/>
      </rPr>
      <t>,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20.52.1</t>
    </r>
    <r>
      <rPr>
        <sz val="14"/>
        <rFont val="Times New Roman"/>
        <family val="1"/>
      </rPr>
      <t xml:space="preserve">, 28.23.1, 32.99.1
</t>
    </r>
  </si>
  <si>
    <r>
      <rPr>
        <b/>
        <sz val="14"/>
        <color indexed="60"/>
        <rFont val="Times New Roman"/>
        <family val="1"/>
      </rPr>
      <t>27.31.1</t>
    </r>
    <r>
      <rPr>
        <sz val="14"/>
        <rFont val="Times New Roman"/>
        <family val="1"/>
      </rPr>
      <t xml:space="preserve">, </t>
    </r>
    <r>
      <rPr>
        <b/>
        <sz val="14"/>
        <rFont val="Times New Roman"/>
        <family val="1"/>
      </rPr>
      <t>27.32.1</t>
    </r>
  </si>
  <si>
    <r>
      <t>22.22.1,</t>
    </r>
    <r>
      <rPr>
        <sz val="14"/>
        <color indexed="6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20.52.1</t>
    </r>
    <r>
      <rPr>
        <sz val="14"/>
        <rFont val="Times New Roman"/>
        <family val="1"/>
      </rPr>
      <t xml:space="preserve">,  25.73.1, 13.20.2, </t>
    </r>
    <r>
      <rPr>
        <b/>
        <sz val="14"/>
        <color indexed="49"/>
        <rFont val="Times New Roman"/>
        <family val="1"/>
      </rPr>
      <t>20.30.1</t>
    </r>
    <r>
      <rPr>
        <sz val="14"/>
        <rFont val="Times New Roman"/>
        <family val="1"/>
      </rPr>
      <t>, 14.19.1</t>
    </r>
  </si>
  <si>
    <r>
      <rPr>
        <b/>
        <sz val="14"/>
        <color indexed="49"/>
        <rFont val="Times New Roman"/>
        <family val="1"/>
      </rPr>
      <t>20.30.1</t>
    </r>
    <r>
      <rPr>
        <sz val="14"/>
        <color indexed="8"/>
        <rFont val="Times New Roman"/>
        <family val="1"/>
      </rPr>
      <t>, 20.30.2</t>
    </r>
  </si>
  <si>
    <t>Послуги щодо технічної допомоги у сфері інформаційних технологій</t>
  </si>
  <si>
    <t>до  річного плану державних закупівель</t>
  </si>
  <si>
    <t>Послуги щодо проектування та розробляння у сфері інформаційних технологій</t>
  </si>
  <si>
    <t xml:space="preserve">     Затверджений рішенням комітету з конкурсних торгів від 31.12.2014р. N45. </t>
  </si>
  <si>
    <t>26.62.1</t>
  </si>
  <si>
    <t>Вироби з гіпсу для житлового чи цивільного будівництва</t>
  </si>
  <si>
    <t>36.63.4</t>
  </si>
  <si>
    <t>Лінолеум</t>
  </si>
  <si>
    <t>26.65.1</t>
  </si>
  <si>
    <t>27.22.1</t>
  </si>
  <si>
    <t>Вироби санітарно-технічні керамічні</t>
  </si>
  <si>
    <t>Папір для пристроїв друкувальних, конверти</t>
  </si>
  <si>
    <t>Вироби сантехнічні , вентилі,крани,клапани та подібні вироби,кошма, рукава зі стволами</t>
  </si>
  <si>
    <t>Послуги з промивки внутрішньої та зовнішньої системи каналізації</t>
  </si>
  <si>
    <t>21.23.1</t>
  </si>
  <si>
    <t>Регулятори рівня звуку</t>
  </si>
  <si>
    <r>
      <t xml:space="preserve">Послуги телекомунікаційні, інші (Послуги з трансляції радіопрограм, вироблених для державних потреб),  код за ДК 016-2010:  61.90.1 </t>
    </r>
    <r>
      <rPr>
        <b/>
        <sz val="11"/>
        <rFont val="Times New Roman"/>
        <family val="1"/>
      </rPr>
      <t>ПАТ "УКРТЕЛЕКОМ"</t>
    </r>
  </si>
  <si>
    <t>Послуги з охорони</t>
  </si>
  <si>
    <t>Послуги освітянські допоміжні (Оплата інформаційно-консультативних  послуг,оплата за участь у короткотермінових семінарах)</t>
  </si>
  <si>
    <t>Послуги у сфері загальної лікарської практики (Оплата послуг медичних закладів)</t>
  </si>
  <si>
    <t xml:space="preserve">Ремонтування та технічне обслуговування іншого електричного устатковання (Оплата послуг з технічного обслуговування  електроустаткування) </t>
  </si>
  <si>
    <t>Послуги телекомунікаційні, інші (Послуги  з трансляції радіопрограм, вироблених для державних потреб)  ТОВ Телемережі України</t>
  </si>
  <si>
    <t>Послуги телекомунікаційні, інші (Послуги  з трансляції радіопрограм, вироблених для державних потреб)  ДП Одеський ОРТПЦ</t>
  </si>
  <si>
    <t>Послуги щодо технічного випробовування й аналізування (Оплата послуг з державного технічного огляду, діагностики транспортних засобів та видачі талонів)</t>
  </si>
  <si>
    <t>Послуги щодо прання та хімічного чищення текстильних і хутряних виробів (Оплата послуг з побутового обслуговування у хімчистках)</t>
  </si>
  <si>
    <t>21.25.14</t>
  </si>
  <si>
    <t>01.12.2</t>
  </si>
  <si>
    <t>25.11.1</t>
  </si>
  <si>
    <t xml:space="preserve">31.50.1 </t>
  </si>
  <si>
    <t>21.12.1</t>
  </si>
  <si>
    <t>31.40.2</t>
  </si>
  <si>
    <t>31.30.1</t>
  </si>
  <si>
    <t>22.11.2</t>
  </si>
  <si>
    <t>26.12.2</t>
  </si>
  <si>
    <t>Вентилятор</t>
  </si>
  <si>
    <t xml:space="preserve">Акумулятори  та батареї електричні </t>
  </si>
  <si>
    <t xml:space="preserve"> 26.20.3</t>
  </si>
  <si>
    <t>26.30.2</t>
  </si>
  <si>
    <t xml:space="preserve">Машини обчислювальні, частини та приладдя до них </t>
  </si>
  <si>
    <t>кредит тендер</t>
  </si>
  <si>
    <t xml:space="preserve">КПКВ 1701080 "Виробництво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 </t>
  </si>
  <si>
    <t>Послуги з виготовлення аудіо продукції</t>
  </si>
  <si>
    <t xml:space="preserve">Додаток </t>
  </si>
  <si>
    <t>на 2012 рік</t>
  </si>
  <si>
    <t>кредит</t>
  </si>
  <si>
    <t>51.10.1</t>
  </si>
  <si>
    <t>35.30.1</t>
  </si>
  <si>
    <t>35.11.1</t>
  </si>
  <si>
    <t>35.12.1</t>
  </si>
  <si>
    <t>85.60.1</t>
  </si>
  <si>
    <t>58.11.1</t>
  </si>
  <si>
    <t xml:space="preserve">     Затверджений рішенням комітету з конкурсних торгів від 18.01.2012р. N4 </t>
  </si>
  <si>
    <t xml:space="preserve">кредит </t>
  </si>
  <si>
    <t>Послуги щодо технічного випробовування й аналізування (Оплата послуг з проведення атестації робочих місць,надання експертних висновків, рекомендацій,тощо)</t>
  </si>
  <si>
    <t>Послуги щодо технічного випробовування й аналізування (Оплата послуг з проведення електричних  вимірів)</t>
  </si>
  <si>
    <t>берез. – грудень  2014р.</t>
  </si>
  <si>
    <t>від 18.01.2012 протокол №4</t>
  </si>
  <si>
    <t>4579143+</t>
  </si>
  <si>
    <t>13083=</t>
  </si>
  <si>
    <t>кред.</t>
  </si>
  <si>
    <t>сакиряни Ікв.</t>
  </si>
  <si>
    <t>28.14.1</t>
  </si>
  <si>
    <t>Лампи та світильники  (люстри, лампи накалювання)</t>
  </si>
  <si>
    <t>Вироби канцелярські, паперові (папір)</t>
  </si>
  <si>
    <t>Машини обчислювальні, частини та приладдя до них (клавітура, миша)</t>
  </si>
  <si>
    <t>Паливо рідинне та газ; оливи мастильні (Бензини моторні А -95 - 5225 л, паливо дизельне - 2000 л)</t>
  </si>
  <si>
    <t>Журнали та періодичні видання друковані</t>
  </si>
  <si>
    <t>Газети друковані</t>
  </si>
  <si>
    <t xml:space="preserve"> 58.14.1, </t>
  </si>
  <si>
    <t>58.13.1</t>
  </si>
  <si>
    <t xml:space="preserve">Кабелі волоконно-оптичні </t>
  </si>
  <si>
    <t xml:space="preserve"> Проводи та кабелі електронні й електричні, інші </t>
  </si>
  <si>
    <t xml:space="preserve">Папір і картон оброблені </t>
  </si>
  <si>
    <t>Засоби змащувальні; присадки; речовини антифризні готові (автохімія, тосол, склоочищувальна рідина, мастила)</t>
  </si>
  <si>
    <t>Елементи первинні, первинні батареї та частини до них (сухі елементи)</t>
  </si>
  <si>
    <t>Акумулятори електричні та частини до них (акумулятори)</t>
  </si>
  <si>
    <t>Матеріал для саджання: рослини живі, цибулини, бульби та корені, живці й вусики, міцелій грибів (квіткова продукція)</t>
  </si>
  <si>
    <t>Ґума невулканізована та вироби з неї; ґума вулканізована, крім твердої ґуми, ґуми у формі ниток, кордів, пластин, листів, стрічок, стрижнів і профілів</t>
  </si>
  <si>
    <t>20.14.2</t>
  </si>
  <si>
    <t>08.12.1</t>
  </si>
  <si>
    <t>17.12.1</t>
  </si>
  <si>
    <t xml:space="preserve">Папір газетний, папір ручного виготовляння та інший некрейдований папір, або картон для графічних цілей </t>
  </si>
  <si>
    <t>Пряжа з рослинних текстильних волокон, крім бавовни (зокрема з льону, джуту і т.д.)</t>
  </si>
  <si>
    <t>13.10.7</t>
  </si>
  <si>
    <t>Труби та трубки зовнішнього діаметра із  сталі, інші</t>
  </si>
  <si>
    <t xml:space="preserve">     Затверджений рішенням комітету з конкурсних торгів від 17.05.2013р. N17 </t>
  </si>
  <si>
    <t>Матеріал для саджання: рослини живі, цибулини, бульби та корені, живці й вусики, міцелій грибів (Квіткова продукція)</t>
  </si>
  <si>
    <t>Крани, вентилі, клапани та подібні вироби до труб, котлів, резервуарів, цистерн і подібних виробів (Вироби сантехнічні , вентилі,крани,клапани та подібні вироби,кошма, рукава зі стволами)</t>
  </si>
  <si>
    <t>Кабелі волоконно-оптичні, Проводи та кабелі електронні й електричні, інші (Кабельна продукція)</t>
  </si>
  <si>
    <t>27.31.1, 27.32.1</t>
  </si>
  <si>
    <t>Бруски та суцільні холодноволочильні профілі, з легованої сталі, крім нержавкої сталі (Продукція чорної металургії первинна)</t>
  </si>
  <si>
    <t xml:space="preserve">Послуги інженерні </t>
  </si>
  <si>
    <t>09-12</t>
  </si>
  <si>
    <t>17.12.7</t>
  </si>
  <si>
    <t>20.59.4</t>
  </si>
  <si>
    <t>17.22.1</t>
  </si>
  <si>
    <t>27.20.2</t>
  </si>
  <si>
    <t>24.30.1, 24.30.2</t>
  </si>
  <si>
    <t>27.10.1, 27.10.7, 27.10.4, 27.10.5</t>
  </si>
  <si>
    <t>16.23.1</t>
  </si>
  <si>
    <t>16.21.1</t>
  </si>
  <si>
    <t>17.24.1</t>
  </si>
  <si>
    <t>20.52.1</t>
  </si>
  <si>
    <t>25.94.1</t>
  </si>
  <si>
    <t>22.23.15</t>
  </si>
  <si>
    <t>25.93.1</t>
  </si>
  <si>
    <t>23.91.1</t>
  </si>
  <si>
    <t>24.10.6</t>
  </si>
  <si>
    <t>23.62.1</t>
  </si>
  <si>
    <t>84.25.1</t>
  </si>
  <si>
    <t>61.10.1</t>
  </si>
  <si>
    <t>58.14.3</t>
  </si>
  <si>
    <t>62.01.1</t>
  </si>
  <si>
    <t>90.04.1</t>
  </si>
  <si>
    <t>Всього видатків (крім трансляції ТРП)</t>
  </si>
  <si>
    <t>03-12</t>
  </si>
  <si>
    <t>Погашення  кредиторської заборгованості 2012р.                    (крім трансляції ТРП)</t>
  </si>
  <si>
    <t>Залишок видатків (крім трансляції ТРП)</t>
  </si>
  <si>
    <t>Ремонтування комунікаційного устатковання</t>
  </si>
  <si>
    <t>95.12.1</t>
  </si>
  <si>
    <t>Паливо рідинне та газ; оливи мастильні (Бензини  моторні (А-95)- 37500 л, Паливо дизельне - 4738 л), ДК 016-2010 код 19.20.2;</t>
  </si>
  <si>
    <t>травень - грудень 2013 року</t>
  </si>
  <si>
    <t>квітень-грудень 2013р.</t>
  </si>
  <si>
    <t>Послуги посередників щодо оцінювання нерухомості (Оплата послуг з оцінки  вартості майна - будинку радіомовлення та телебачення, що знаходиться за адресою Хрещатик,26 )</t>
  </si>
  <si>
    <t>Послуги посередників щодо оцінювання нерухомості ( Оплата послуг з грошової оцінки земельної ділянки вул.Л.Первомайського, 5-а,    5-б, Хрещатик,26, Грінченка,9,11)</t>
  </si>
  <si>
    <t>Прокат плаский холодноволочильний зі сталі, без покриву, завширшки менше ніж 600 мм (Вироби холоднотягнуті (арматура, квадрат)</t>
  </si>
  <si>
    <t>38.12.3</t>
  </si>
  <si>
    <t>Вироби з дроту, ланцюги та пружини (електроди)</t>
  </si>
  <si>
    <t>17.12.73</t>
  </si>
  <si>
    <t>17.23.1</t>
  </si>
  <si>
    <t>26.40.4</t>
  </si>
  <si>
    <t>від  17.05.2013р. Протокол №17</t>
  </si>
  <si>
    <t>до річного плану закупівель</t>
  </si>
  <si>
    <t>Апаратура електрична для комутації чи захисту електричних кіл, на напругу не більше ніж 1000 В (адаптер)</t>
  </si>
  <si>
    <t>Послуги у сфері громадського порядку та громадської безпеки (Оплата послуг  з охорони) Хрещатик,26, Грінченка,9</t>
  </si>
  <si>
    <t>Апаратура електрична для комутації чи захисту електричних кіл на напругу більше ніж 1000 В.Пристрої електромонтажні.(Апаратура низьковольтна)</t>
  </si>
  <si>
    <t>27.33.1</t>
  </si>
  <si>
    <t>Капітальний ремонт технологічного приміщення вул. Л. Первомайського, буд. №5-А</t>
  </si>
  <si>
    <t>РАЗОМ</t>
  </si>
  <si>
    <t>Голова комітету</t>
  </si>
  <si>
    <t xml:space="preserve"> з конкурсних торгів</t>
  </si>
  <si>
    <t>Табаченко А.Д.</t>
  </si>
  <si>
    <t>Всього видатків та тендер  (крім трансляції ТРП)</t>
  </si>
  <si>
    <t>Погашення  кредиторської заборгованості 2012р.(крім трансляції ТРП)</t>
  </si>
  <si>
    <t xml:space="preserve">(прізвище, ініціали)           </t>
  </si>
  <si>
    <t>(підпис)</t>
  </si>
  <si>
    <t>М. П.</t>
  </si>
  <si>
    <t>Секретар комітету</t>
  </si>
  <si>
    <t xml:space="preserve"> з конкурсних торгів   </t>
  </si>
  <si>
    <t>Юдіна О.О.</t>
  </si>
  <si>
    <t>1-кв</t>
  </si>
  <si>
    <t>рік</t>
  </si>
  <si>
    <t>перше пвіріччя</t>
  </si>
  <si>
    <t>разовий</t>
  </si>
  <si>
    <t>Послуги охоронної сигналізації</t>
  </si>
  <si>
    <t>період</t>
  </si>
  <si>
    <t>26.40.2</t>
  </si>
  <si>
    <t xml:space="preserve">Ремонтування та технічне обслуговування машин загальної призначеності (Оплата послуг з технічного обслуговування технологічних кондиціонерів) </t>
  </si>
  <si>
    <t>Послуги зв'язку Інтернетом проводовими мережами (Оплата послуг з доступу до мережі Інтернет)</t>
  </si>
  <si>
    <t>Послуги юридичні (Оплата юридичних  та нотаріальних послуг)</t>
  </si>
  <si>
    <t>23.99.1</t>
  </si>
  <si>
    <t>Вироби мінеральні неметалеві, інші, н.в.і.у.</t>
  </si>
  <si>
    <t>26.40.3</t>
  </si>
  <si>
    <t xml:space="preserve">Папір і картон, інші, для писання, друкування чи іншої графічної призначеності, віддруковані, тиснені або перфоровані. (Папір) </t>
  </si>
  <si>
    <t>27.12.1, 27.33.1</t>
  </si>
  <si>
    <t>Послуги щодо пропускання трафіку мережами проводового електрозв"язку (Оплата послуг з надання в користування кабельної каналізації електрозв"язку ПАТ "Укртелеком")</t>
  </si>
  <si>
    <t xml:space="preserve"> 22.29.2</t>
  </si>
  <si>
    <t>22.23.1</t>
  </si>
  <si>
    <t>Тиражування звукових записів на компакт.дисках</t>
  </si>
  <si>
    <t>18.20.1</t>
  </si>
  <si>
    <t>18.12.19</t>
  </si>
  <si>
    <t>84.13.14</t>
  </si>
  <si>
    <t>Послуги адміністративні щодо транспорту та зв'язку (Оплата послуг із зняття з обліку автомобілів)</t>
  </si>
  <si>
    <t xml:space="preserve"> 84.24.1</t>
  </si>
  <si>
    <t xml:space="preserve">тут ліфти </t>
  </si>
  <si>
    <t>тут тіпографія</t>
  </si>
  <si>
    <t>Апаратура для записування та відтворювання звуку й зображення (мікшерський пульт з допоміжним обладнанням 1 комплект), код за ДК 016-2010: 26.40.3.</t>
  </si>
  <si>
    <t>Затверджено</t>
  </si>
  <si>
    <t>«Затверджую»</t>
  </si>
  <si>
    <t xml:space="preserve">рішенням комітету </t>
  </si>
  <si>
    <t>Генеральний директор НРКУ</t>
  </si>
  <si>
    <t>з конкурсних торгів</t>
  </si>
  <si>
    <t>_______________  Т.Г. Аврахов</t>
  </si>
  <si>
    <t>Код КЕКВ (для бюджетних коштів)</t>
  </si>
  <si>
    <t>Очікувана вартість предмета закупівлі</t>
  </si>
  <si>
    <t xml:space="preserve">Папір для пристроїв друкувальних </t>
  </si>
  <si>
    <t>Автохімія (тосол, склоочищувальна рідина)</t>
  </si>
  <si>
    <t>жовтень-грудень</t>
  </si>
  <si>
    <t>65.12.2</t>
  </si>
  <si>
    <t>86.21.1</t>
  </si>
  <si>
    <t>96.01.1</t>
  </si>
  <si>
    <t>71.20.1</t>
  </si>
  <si>
    <t>Послуги  у сфері громадського порядку та громадської безпеки (Послуги з охорони), код за ДК 016-2010: 84.24.1</t>
  </si>
  <si>
    <t>Пара та гаряча вода; постачання пари та гарячої води (Постачання водяної пари і гарячої води (включно з холодоагентами)</t>
  </si>
  <si>
    <t>Послуги консультативні з програмного забезпечення і послуги з розроблення програмного забезпечення інші, код 72.20.3 (послуги з системного супроводу програмного забезпечення 1С:Підприємство 8 - бухгалтерський облік для бюджетних операцій України; податковий облік ; зарплата; управління персоналом; комплексний облік для НРКУ)</t>
  </si>
  <si>
    <t>3 міс</t>
  </si>
  <si>
    <t>Частини холодильного та морозильного устаткування, теплових помп</t>
  </si>
  <si>
    <t>28.25.3</t>
  </si>
  <si>
    <t>24.20.3</t>
  </si>
  <si>
    <t>Бруски та прутки гарячого оброблення із сталі</t>
  </si>
  <si>
    <t>Вироби санітарно-технічні та частини до них, із заліза чи сталі</t>
  </si>
  <si>
    <t>Будівельні матеріали (вул.Грінченко, 9)</t>
  </si>
  <si>
    <t>Будівельні матеріали (вул.Грінченко, 11)</t>
  </si>
  <si>
    <t>І-ІІкв</t>
  </si>
  <si>
    <t>за ІІ півріччя 2011р.</t>
  </si>
  <si>
    <t>травень-грудень</t>
  </si>
  <si>
    <t>29.71.23.730</t>
  </si>
  <si>
    <t>29.71.23</t>
  </si>
  <si>
    <t>32.20.20.200</t>
  </si>
  <si>
    <t>32.20.20</t>
  </si>
  <si>
    <t>Папір та картон оброблені</t>
  </si>
  <si>
    <t>22.24.2</t>
  </si>
  <si>
    <t>Лист сталевий з органічним покривом, завширшки менше ніж 600мм</t>
  </si>
  <si>
    <t>Устаткування для автоматичного оброблення інформації (сервери – 5 од., комп’ютери – 10 од., монітори – 18 од., принтер – 1 од., багатофункціональні пристрої (принтер лазерний/копир/сканер) – 3 од., ноутбук – 1 од. )</t>
  </si>
  <si>
    <t>01.30.1</t>
  </si>
  <si>
    <t>Капітальний ремонт приміщення колишньої компресорної по вул. Л. Первомайського, 5-А</t>
  </si>
  <si>
    <t>Надання послуг з вогнезахисний обробці дерев’яних конструкцій горищ</t>
  </si>
  <si>
    <t>від 18.08.2011 протокол №19</t>
  </si>
  <si>
    <t xml:space="preserve">     Затверджений рішенням комітету з конкурсних торгів від 18.08.2011р. N19. </t>
  </si>
  <si>
    <t>9 місяців</t>
  </si>
  <si>
    <t>9міс.</t>
  </si>
  <si>
    <t>9місяців</t>
  </si>
  <si>
    <r>
      <t xml:space="preserve">22.22.11, 20.52.1,  25.73.1, 13.20.2, </t>
    </r>
    <r>
      <rPr>
        <sz val="9"/>
        <color indexed="62"/>
        <rFont val="Times New Roman"/>
        <family val="1"/>
      </rPr>
      <t>20.30.1, 14.19.1</t>
    </r>
  </si>
  <si>
    <t>58.19.13, 58.11.19</t>
  </si>
  <si>
    <t>20.30.1, 20.30.2</t>
  </si>
  <si>
    <r>
      <t>22.23.15, 22.29.2, 22.23.12,</t>
    </r>
    <r>
      <rPr>
        <sz val="9"/>
        <color indexed="10"/>
        <rFont val="Times New Roman"/>
        <family val="1"/>
      </rPr>
      <t xml:space="preserve"> 22.23.1</t>
    </r>
  </si>
  <si>
    <r>
      <t>22.29.25, 25.99.23,</t>
    </r>
    <r>
      <rPr>
        <sz val="9"/>
        <color indexed="8"/>
        <rFont val="Times New Roman"/>
        <family val="1"/>
      </rPr>
      <t xml:space="preserve"> 20.52.1</t>
    </r>
    <r>
      <rPr>
        <sz val="9"/>
        <rFont val="Times New Roman"/>
        <family val="1"/>
      </rPr>
      <t xml:space="preserve">, 28.23.1, 32.99.1,   32.91.1
</t>
    </r>
  </si>
  <si>
    <t>Оплата послуг з перезарядки та відновлення картриджів для друкуючих пристроїв</t>
  </si>
  <si>
    <t>Оплата банківських послуг</t>
  </si>
  <si>
    <t>Оплата послуг з поточного ремонту та технічного обслуговування транспортних засобів</t>
  </si>
  <si>
    <t>Збирання безпечних відходів, непридатних для вторинного використовування (Експлуатаційні послуги-розчищення,облаштування та усунення наслідків природних явищ та вивезення природного сміття)</t>
  </si>
  <si>
    <t xml:space="preserve">Апаратура електрична для проводового телефонного чи телеграфного зв"язку; відеофони </t>
  </si>
  <si>
    <t xml:space="preserve">Оплата послуг з адміністрування програмного забезпечення </t>
  </si>
  <si>
    <t>Оплата послуг з побудови, створення та  впровадження локальних мереж</t>
  </si>
  <si>
    <t>Оплата послуг з поточного ремонту та т/о  тепломереж м. Київ, вул. Б. Грінченка,9,11, вул. Хрещатик, 26, Первомайського,5а</t>
  </si>
  <si>
    <t>Оплата послуг з поточного ремонту та  т/о  водомереж,                    м. Київ, вул. Хрещатик,26,Грінченка9,11,Первомайського,5а</t>
  </si>
  <si>
    <t>Оплата послуг з ремонту та т/о  обслуговування ліфтів</t>
  </si>
  <si>
    <t>Оплата послуг з протиепідемічних заходів</t>
  </si>
  <si>
    <t>Оплата послуг з вивезення побутових відходів від роздільного збору</t>
  </si>
  <si>
    <t>26.11.3</t>
  </si>
  <si>
    <t>Схеми електронні інтегровані (флеш-пам'ять)</t>
  </si>
  <si>
    <t>Оплата послуг з розробки нормативів, експертних висновків,паспортів, проектно-кошторисної документації для поточного ремонту</t>
  </si>
  <si>
    <t xml:space="preserve">ВСЬОГО </t>
  </si>
  <si>
    <t>Послуги з обробки даних, видачі та обслуговування посилених сертифікатів відкритих ключів електронного цифрового підпису</t>
  </si>
  <si>
    <t>Ікв</t>
  </si>
  <si>
    <t>І кв.</t>
  </si>
  <si>
    <t>Трансляція радіопрограм</t>
  </si>
  <si>
    <t>Послуги з отримання експертного висновку, щодо процедури закупівлі телекомунікаційних послуг</t>
  </si>
  <si>
    <t>Кошма, шланги зі стволами</t>
  </si>
  <si>
    <t>23000 "Придбання землі і нематеріальних активів"</t>
  </si>
  <si>
    <t>Оплата послуг з коплексного технічного забезпечення прямих ефірів в Великій концертній студії Будинку звукозапису НРКУ</t>
  </si>
  <si>
    <t>Оплата  послуг з шиномонтажу транспортних засобів</t>
  </si>
  <si>
    <t xml:space="preserve">24.66.3     </t>
  </si>
  <si>
    <t>Код ДКПП</t>
  </si>
  <si>
    <t xml:space="preserve">29.24.5     </t>
  </si>
  <si>
    <t>24.65.1</t>
  </si>
  <si>
    <t>15.98.1</t>
  </si>
  <si>
    <t>24.42.1</t>
  </si>
  <si>
    <t>22.22.1</t>
  </si>
  <si>
    <t>22.22.2</t>
  </si>
  <si>
    <t>3132 "Капітальний ремонт інших об"єктів"</t>
  </si>
  <si>
    <t>Капітальний ремонт покрівлі будинків по вул.Хрещатик 26, вул.Грінченка 11, вул.Первомайського 5а</t>
  </si>
  <si>
    <t>Капітальний ремонт тепломережі, вул.Первомайського 5а</t>
  </si>
  <si>
    <t>Послуги телекомунікаційні, інші ( в т.ч.послуги з трансляції радіопрограм, вироблених для державних потреб)(КП ТРК Сокиряни, Обласне КП Агроінформ м.Вінниця)</t>
  </si>
  <si>
    <t>Книжки друковані (гранти та дарунки)</t>
  </si>
  <si>
    <t>Кабелі волоконно-оптичні.   Проводи та кабелі електронні й електричні, інші.  (Провід та кабель ізольовані)</t>
  </si>
  <si>
    <t>Оплата послуг з державного технічного огляду, діагностики транспортних засобів та видачі талонів</t>
  </si>
  <si>
    <t>Оплата послуг з придбання програмного забезпечення</t>
  </si>
  <si>
    <t>Оплата послуг з встановлення  програмного забезпечення</t>
  </si>
  <si>
    <t>Акумулятори електричні та частини до них</t>
  </si>
  <si>
    <t xml:space="preserve">Вироби кріпильні та ґвинтонарізні   </t>
  </si>
  <si>
    <t>Вироби з гіпсу для будівництва</t>
  </si>
  <si>
    <t xml:space="preserve">Бруски та суцільні холодноволочильні профілі, з легованої сталі, крім нержавкої сталі </t>
  </si>
  <si>
    <t>Труби та трубки зовнішнього діаметра не більше ніж 406,4 мм, зі сталі, інші</t>
  </si>
  <si>
    <t>58.19.1</t>
  </si>
  <si>
    <t>Мікрофони, гучномовці, апаратура приймальна для радіотелефонного та радіотелеграфного зв'язку</t>
  </si>
  <si>
    <t xml:space="preserve">Спирти, феноли, фенолоспирти та їхні галогено-, сульфо-, нітро- чи нітрозопохідні; спирти жирні технічні </t>
  </si>
  <si>
    <t>Електрична енергія  (дільниця опративного контролю радіомовлення м. Переяслав-Хмельницький)</t>
  </si>
  <si>
    <t>Елементи первинні, первинні батареї та частини до них (Сухі елементи)</t>
  </si>
  <si>
    <t>Машини обчислювальні, частини та приладдя до них (Устаткування для автоматичного оброблення інформації)</t>
  </si>
  <si>
    <t>Паливо рідинне та газ; оливи мастильні (Бензини моторні, паливо дизельне)</t>
  </si>
  <si>
    <t>Засоби змащувальні; присадки; речовини антифризні готові (Автохімія (тосол, склоочищувальна рідина, мастила)</t>
  </si>
  <si>
    <t>Акумулятори електричні та частини до них (Аккумулятори)</t>
  </si>
  <si>
    <t xml:space="preserve">     Затверджений рішенням комітету з конкурсних торгів від 24.03.2011р. N7. </t>
  </si>
  <si>
    <t>Начальник Економічного управління НРКУ</t>
  </si>
  <si>
    <t>23.03.2011рік</t>
  </si>
  <si>
    <t>Продукти  нафтоперероблення рідкі (Бензини  моторні - 36500 л, Паливо дизельне - 2000 л)</t>
  </si>
  <si>
    <t>Затверджено за кошторисом</t>
  </si>
  <si>
    <t xml:space="preserve">                    Н.О. Ганжа</t>
  </si>
  <si>
    <t>Видатки за річним планом закупівель в т.ч. :</t>
  </si>
  <si>
    <t>Видатки за річним планом закупівель в т.ч.:</t>
  </si>
  <si>
    <t>РАЗОМ видатків</t>
  </si>
  <si>
    <t>Залишок</t>
  </si>
  <si>
    <t>1131 "Предмети, матеріали, обладнання та інвентар …"</t>
  </si>
  <si>
    <t xml:space="preserve"> Проводи та кабелі електронні й електричні, інші (Кабельна продукція)</t>
  </si>
  <si>
    <t>Послуги з надання інформаційної продукції</t>
  </si>
  <si>
    <t>Видатки на відрядження</t>
  </si>
  <si>
    <t>Телекомунікаційне обладнання</t>
  </si>
  <si>
    <t>Інше технологічне обладнання для радіомовлення</t>
  </si>
  <si>
    <t>від 24.03.2011 протокол №7</t>
  </si>
  <si>
    <t>Послуги щодо очищування, інші (Оплата послуг з протиепідемічних заходів)</t>
  </si>
  <si>
    <t>Ремонтування побутової електронної техніки (Оплата послуг з ремонту та технічного обслуговування кондиціонерів)</t>
  </si>
  <si>
    <t>Ремонтування меблів і домашнього начиння (Оплата послуг з поточного ремонту меблів)</t>
  </si>
  <si>
    <t>Послуги щодо забезпечення людськими ресурсами, інші (Оплата послуг з медичного огляду водіїв щодо придатності до керування автотранспортним засобом)</t>
  </si>
  <si>
    <t>Послуги щодо оренди та лізингу телекомунікаційного устатковання (Оплата послуг з оренди обладнання в серверній кімнаті за адресою м.Київ, вул.Предславинська,28)</t>
  </si>
  <si>
    <t>Обробляння та розподіляння води трубопроводами (Постачання питної води та приймання стічних вод через приєднанні мережі м. Київ)</t>
  </si>
  <si>
    <t>41.00.1</t>
  </si>
  <si>
    <t>Послуги освітянські допоміжні (Навчання та підвищення кваліфікації працівників НРКУ)</t>
  </si>
  <si>
    <t>36.00.2</t>
  </si>
  <si>
    <t>Тиражування звукових записів</t>
  </si>
  <si>
    <t>Послуги агентств нерухомості (Оплата послуг з оцінки  вартості майна,грошової оцінки земельної ділянки)</t>
  </si>
  <si>
    <t>68.31.1</t>
  </si>
  <si>
    <t>Послуги, пов'язані з закладами культурно-мистецької призначеності (Видатки і заходи в галузі культури та мистецтва)</t>
  </si>
  <si>
    <t>28.12.1</t>
  </si>
  <si>
    <t>38.11.2</t>
  </si>
  <si>
    <t>Устатковання силове гідравлічне та пневматичне, крім частин до нього (Насос)</t>
  </si>
  <si>
    <t>63.23.1</t>
  </si>
  <si>
    <t>29.12.1</t>
  </si>
  <si>
    <t xml:space="preserve">92.31.2     </t>
  </si>
  <si>
    <t>22.11.1</t>
  </si>
  <si>
    <t>41.00.2</t>
  </si>
  <si>
    <t>31.40.1</t>
  </si>
  <si>
    <t>34.30.2</t>
  </si>
  <si>
    <t>36.63.2</t>
  </si>
  <si>
    <t>Оплата послуг з ремонту та технічного обслуговування кондиціонерів</t>
  </si>
  <si>
    <r>
      <t>Послуги</t>
    </r>
    <r>
      <rPr>
        <sz val="10"/>
        <rFont val="Times New Roman"/>
        <family val="1"/>
      </rPr>
      <t xml:space="preserve"> зв'язку інші</t>
    </r>
    <r>
      <rPr>
        <sz val="10"/>
        <color indexed="8"/>
        <rFont val="Times New Roman"/>
        <family val="1"/>
      </rPr>
      <t xml:space="preserve"> (Послуги з розповсюдження (трансляції) радіопрограм, вироблених для державних потреб) </t>
    </r>
    <r>
      <rPr>
        <i/>
        <sz val="10"/>
        <color indexed="8"/>
        <rFont val="Times New Roman"/>
        <family val="1"/>
      </rPr>
      <t>(Погашення кредиторської заборгованості за 2011 рік)</t>
    </r>
  </si>
  <si>
    <t>71.12.1</t>
  </si>
  <si>
    <t>Послуги щодо пропускання трафіку мережами проводового електрозв'язку (Оплата послуг щодо з"єднання телекомунікаційних мереж))</t>
  </si>
  <si>
    <r>
      <t>Лот №1</t>
    </r>
    <r>
      <rPr>
        <sz val="11"/>
        <rFont val="Times New Roman"/>
        <family val="1"/>
      </rPr>
      <t xml:space="preserve"> - Послуги з трансляції радіопрограм, вироблених для державних потреб - оператор Державне підприємство «Одеський обласний радіотелевізійний передавальний центр», м. Одеса</t>
    </r>
  </si>
  <si>
    <r>
      <t>Лот №2</t>
    </r>
    <r>
      <rPr>
        <sz val="11"/>
        <color indexed="8"/>
        <rFont val="Times New Roman"/>
        <family val="1"/>
      </rPr>
      <t xml:space="preserve"> - Послуги з трансляції радіопрограм, вироблених для державних потреб - оператор Державне підприємство "Харківський обласний радіотелевізійний передавальний центр", м. Харків</t>
    </r>
  </si>
  <si>
    <r>
      <t>Лот №4</t>
    </r>
    <r>
      <rPr>
        <sz val="11"/>
        <color indexed="8"/>
        <rFont val="Times New Roman"/>
        <family val="1"/>
      </rPr>
      <t xml:space="preserve"> - Послуги з трансляції радіопрограм, вироблених для державних потреб - оператор Обласне комунальне підприємство  «Агроінформ», м. Вінниця</t>
    </r>
  </si>
  <si>
    <t>Цифровий інтерфакс</t>
  </si>
  <si>
    <t>Меблі</t>
  </si>
  <si>
    <t>Джерело безперебійного живлення</t>
  </si>
  <si>
    <t>Капітальний ремонт технологічного приміщення вул. Хрещатик, буд. №26</t>
  </si>
  <si>
    <r>
      <t xml:space="preserve">Послуги телекомунікаційні, інші (Послуги з трансляції радіопрограм, вироблених для державних потреб),  код за ДК 016-2010:  61.90.1 </t>
    </r>
    <r>
      <rPr>
        <b/>
        <sz val="11"/>
        <rFont val="Times New Roman"/>
        <family val="1"/>
      </rPr>
      <t>Державне підприємство “Укркосмос”</t>
    </r>
  </si>
  <si>
    <t>Послуги щодо оренди й експлуатування власної чи взятої у лізинг нерухомості (Оплата послуг з оренди технологічних приміщень)</t>
  </si>
  <si>
    <t xml:space="preserve">Послуги стаціонарного телефонного зв'язку доступ і користування (Оплата телекомунікаційних послуг)          </t>
  </si>
  <si>
    <t>61.10.11</t>
  </si>
  <si>
    <t>Послуги телекомунікаційні, інші (Оплата послуг кабельного телебачення)</t>
  </si>
  <si>
    <t xml:space="preserve">     Затверджений рішенням комітету з конкурсних торгів від 25.05.2012р. N15. </t>
  </si>
  <si>
    <t>від 25.05.2012 протокол №15</t>
  </si>
  <si>
    <t>Додаток (оновлений)</t>
  </si>
  <si>
    <t>64.20.3</t>
  </si>
  <si>
    <t>80.22.1</t>
  </si>
  <si>
    <t>Послуги щодо технічного випробовування й аналізування (Оплата послуг з технічного обслуговування теплових пунктів та системи тепловодозабезпечення за адресою: вул.Хрещатик 26, Грінченка 9,11)</t>
  </si>
  <si>
    <t>Проводи та кабелі електронні й електричні, інші (Провід та кабель ізольовані)</t>
  </si>
  <si>
    <t>Пристрої електромонтажні</t>
  </si>
  <si>
    <t>63.91.1</t>
  </si>
  <si>
    <t>Послуги інформаційних агентств(Оплата послуг зі створення та надання інформаційної продукції)</t>
  </si>
  <si>
    <t>18.12.12</t>
  </si>
  <si>
    <t xml:space="preserve">Програмне забезпечення системне як завантажні файли (Оплата послуг у сфері інформатизації) </t>
  </si>
  <si>
    <t>Послуги з поточного ремонту аварійних об"єктів по вул.Хрещатик 26, Грінченка 9,11</t>
  </si>
  <si>
    <r>
      <t>Частини холодилього та морозильного устаткування, теплових помп</t>
    </r>
    <r>
      <rPr>
        <sz val="10"/>
        <rFont val="Times New Roman"/>
        <family val="1"/>
      </rPr>
      <t xml:space="preserve"> (низькотемпер.комплект)</t>
    </r>
  </si>
  <si>
    <r>
      <t>Помпи повітряні, чи вакуумні; компресори повітряні</t>
    </r>
    <r>
      <rPr>
        <sz val="10"/>
        <rFont val="Times New Roman"/>
        <family val="1"/>
      </rPr>
      <t xml:space="preserve"> (компресор)</t>
    </r>
  </si>
  <si>
    <t>Послуги з розповсюдження - трансляції радіопрограм, вироблених для державних потреб - допомогою каналів електрозв’язку</t>
  </si>
  <si>
    <t>32.20.9</t>
  </si>
  <si>
    <t>74.30.14</t>
  </si>
  <si>
    <t>Оплата професійних послуг зі створення і розміщення рекламної продукції</t>
  </si>
  <si>
    <t>Послуги щодо надання професійної та технічної допомоги та консультаційні,н.в.і.у.(Оплата  за участь у конференції з питань державних закупівель)</t>
  </si>
  <si>
    <t>Оплата послуг  з поточного ремонту технічних мереж, м.Київ, вул. Б.Грінченка,9</t>
  </si>
  <si>
    <t xml:space="preserve">Оплата професйних послуг з виготовлення  рекламних відео-роликів,  рекламної відео-заставки, відео-анонса  </t>
  </si>
  <si>
    <t>Оплата послуг з супроводження та обслуговування web-сайту</t>
  </si>
  <si>
    <t>Вивезення побутових відходів від роздільного збору</t>
  </si>
  <si>
    <t>74.50.2</t>
  </si>
  <si>
    <t>Автохімія (тосол, склоочищувальна рідина, мастила)</t>
  </si>
  <si>
    <t>40.30.1</t>
  </si>
  <si>
    <t>40.10.3</t>
  </si>
  <si>
    <t>01-02</t>
  </si>
  <si>
    <t>01-06</t>
  </si>
  <si>
    <t>29.22.92</t>
  </si>
  <si>
    <t>Оплата послуг з поточного ремонту технічних мереж, м. Київ, вул. Л. Первомайського, 5-а (теплопункту)</t>
  </si>
  <si>
    <t>Оплата послуг з розробки нормативів, експертних висновків,паспортів, проектно-кошторисної документації</t>
  </si>
  <si>
    <t>40.10.1</t>
  </si>
  <si>
    <t>90.00.21</t>
  </si>
  <si>
    <t>Надходження в натуральній формі</t>
  </si>
  <si>
    <t>в т.ч.валюта</t>
  </si>
  <si>
    <t>Наказ Господарського суду м. Києва від 21.03.11 №50/63</t>
  </si>
  <si>
    <t>Господарчі товари</t>
  </si>
  <si>
    <t>Лампи та світильники</t>
  </si>
  <si>
    <t>Годинники настінні</t>
  </si>
  <si>
    <t>Чайники електричні</t>
  </si>
  <si>
    <t>Меблі для радіомовних студій</t>
  </si>
  <si>
    <t xml:space="preserve">Папір </t>
  </si>
  <si>
    <t>Миючі засоби</t>
  </si>
  <si>
    <t>Сухі елементи</t>
  </si>
  <si>
    <t>Заготовки для ключів</t>
  </si>
  <si>
    <t>Устаткування для автоматичного оброблення інформації</t>
  </si>
  <si>
    <t xml:space="preserve">Видатки на бензин </t>
  </si>
  <si>
    <t>Видання періодичні</t>
  </si>
  <si>
    <t>Покриття підлогове</t>
  </si>
  <si>
    <t>Будівельні матеріали</t>
  </si>
  <si>
    <t>Вироби сантехнічні</t>
  </si>
  <si>
    <t>Електромеханічні вироби</t>
  </si>
  <si>
    <t>Інструмент ручний</t>
  </si>
  <si>
    <t>Кабельна продукція</t>
  </si>
  <si>
    <t>ВСЬОГО</t>
  </si>
  <si>
    <t>Послуги з технічного обслуговування системи пожежної сигналізації  НРКУ</t>
  </si>
  <si>
    <t>Послуги з супроводження Конфігурації "Бест-Звіт" Плюс"</t>
  </si>
  <si>
    <t>Перезарядка картриджів та відновлення для друкуючих пристроїв</t>
  </si>
  <si>
    <t>Послуги зі стоянки автомобілів</t>
  </si>
  <si>
    <t>Послуги банків</t>
  </si>
  <si>
    <t>Послуги з супроводу WEB-сайту та автоматичне формування архіву радіоконтенту та його зберігання</t>
  </si>
  <si>
    <t>Інформаційні послуги</t>
  </si>
  <si>
    <t xml:space="preserve">Оплата послуг з технічного обслуговування системи пожежної сигналізації </t>
  </si>
  <si>
    <t>Послуги щодо технічного випробовування й аналізування (Оплата послуг щодо проведення експертного обстеження ліфтів )</t>
  </si>
  <si>
    <t>Послуги, пов'язані з закладами культурно-мистецької призначеності (Оплата послуг з коплексного технічного забезпечення прямих ефірів )</t>
  </si>
  <si>
    <t>20.30.1</t>
  </si>
  <si>
    <t>Фанера, плити та панелі</t>
  </si>
  <si>
    <t>20.20.1</t>
  </si>
  <si>
    <t xml:space="preserve"> Поштові послуги</t>
  </si>
  <si>
    <t>Оренда та утримання місця в комунікаційному колекторі по вул. Хрещатик</t>
  </si>
  <si>
    <t>24.62.1</t>
  </si>
  <si>
    <t>Послуги у сфері громадського порядку та громадської безпеки(Оплата послуг з обслуговування  охоронної сигналізації)</t>
  </si>
  <si>
    <t>Монтування електричного устаткування</t>
  </si>
  <si>
    <t>Оплата послуг з поточного ремонту технологічних кондиціонерів</t>
  </si>
  <si>
    <t>Оплата послуг з технічного обслуговування  дизельної електростанції</t>
  </si>
  <si>
    <t>26.30.23</t>
  </si>
  <si>
    <t>Оплата послуг за користування мережею Інтернет</t>
  </si>
  <si>
    <t>Оплата юридичних  та нотаріальних послуг</t>
  </si>
  <si>
    <t>Оплата послуг з оренди оптоволоконних ліній</t>
  </si>
  <si>
    <t>Оплата послуг  з технічного обслуговування маркувальної машини</t>
  </si>
  <si>
    <t>Оплата послуг мобільного зв’язку</t>
  </si>
  <si>
    <t>Орфографічні словники</t>
  </si>
  <si>
    <t>10місяців</t>
  </si>
  <si>
    <t>10міс</t>
  </si>
  <si>
    <t>10міс.</t>
  </si>
  <si>
    <t>Проїзні квитки на електротранспорті</t>
  </si>
  <si>
    <t>Мило, засоби мийні та засоби для чищення</t>
  </si>
  <si>
    <t>Папір побутовий і туалетний та паперова продукція</t>
  </si>
  <si>
    <t>Килими та килимові покриви</t>
  </si>
  <si>
    <t>ІІ п-чя</t>
  </si>
  <si>
    <t>Прокат плаский холодноволочильний зі сталі, без покриву, завширшки менше ніж 600 мм</t>
  </si>
  <si>
    <t xml:space="preserve">Вироби для ванн і кухні, металеві </t>
  </si>
  <si>
    <t>Терези точні; інструменти для креслення, розраховування, вимірювання лінійних розмірів і подібної призначеності</t>
  </si>
  <si>
    <t>Прилади для контролювання інших фізичних характеристик</t>
  </si>
  <si>
    <t>Машини й апарати неелектричні для паяння м'якими та твердими припоями чи зварювання та частини до них; машини та пристрої для поверхневого термообробляння, які працюють на газу</t>
  </si>
  <si>
    <t>Пряжа з рослинних текстильних волокон, крім бавовни (зокрема з льону, джуту, кокосового волокна та справжніх конопель); пряжа паперова</t>
  </si>
  <si>
    <t>Прокат плаский холодноволочильний зі сталі, плакований, з гальванічним чи іншим покривом, завширшки менше ніж 600 мм (Лист сталевий з органічним покривом)</t>
  </si>
  <si>
    <t>Гравій та пісок</t>
  </si>
  <si>
    <t>Вироби вогнетривкі (Цегла, блоки, плитка та інші керамічні вироби)</t>
  </si>
  <si>
    <t>Послуги щодо страхування автотранспорту (Оплата послуг з обов"язкового страхування цивільно-правової відповідальності власників транспортних засобів)</t>
  </si>
  <si>
    <t>Послуги щодо досліджування ринку та подібні послуги (Оплата послуг з проведення  маркетингового дослідження)</t>
  </si>
  <si>
    <t>26.30.4-70.00</t>
  </si>
  <si>
    <t>Послуги щодо очищування інші (Оплата послуг з технічного обслуговування мережі господарсько-фекальної каналізації, а саме очищення мережі)</t>
  </si>
  <si>
    <t>Послуги телекомунікаційні, інші (Послуги  з трансляції радіопрограм, вироблених для державних потреб) Концерн РРТ</t>
  </si>
  <si>
    <t xml:space="preserve">Послуги телекомунікаційні, інші (Послуги  з трансляції радіопрограм, вироблених для державних потреб) Вінницька філія ПАТ Укртелеком </t>
  </si>
  <si>
    <t>Послуги телекомунікаційні, інші (Послуги  з трансляції радіопрограм, вироблених для державних потреб) ДП Харьківський ОРТПЦ</t>
  </si>
  <si>
    <t>Послуги телекомунікаційні, інші (Послуги  з трансляції радіопрограм, вироблених для державних потреб) ПАТ Укртелеком</t>
  </si>
  <si>
    <t>Паливо рідинне та газ; оливи мастильні (Бензини  моторні (А-95)- 30000 л, Паливо дизельне - 2700 л), ДК 016-2010 код 19.20.2;</t>
  </si>
  <si>
    <t>61.20.4</t>
  </si>
  <si>
    <t>Послуги зв'язку Інтернетом безпроводовими мережами (Оплата послуг з доступу до мережі Інтернет)</t>
  </si>
  <si>
    <t>Фарби та лаки, інші, та пов'язана з ними продукція; барвники художні та друкарські чорнила</t>
  </si>
  <si>
    <t xml:space="preserve">Вироби столярні та теслярські (крім складаних будівель), з деревини </t>
  </si>
  <si>
    <t>Ремонтування та технічне обслуговування електронного й оптичного устатковання</t>
  </si>
  <si>
    <t>33.12.1</t>
  </si>
  <si>
    <t>33.13.1</t>
  </si>
  <si>
    <t>66.19.9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</si>
</sst>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  <numFmt numFmtId="203" formatCode="[$-422]d\ mmmm\ yyyy&quot; р.&quot;"/>
    <numFmt numFmtId="204" formatCode="[$-FC19]d\ mmmm\ yyyy\ &quot;г.&quot;"/>
    <numFmt numFmtId="205" formatCode="0.0;[Red]0.0"/>
    <numFmt numFmtId="206" formatCode="0.00;[Red]0.00"/>
    <numFmt numFmtId="207" formatCode="#,##0.00&quot;₴&quot;"/>
  </numFmts>
  <fonts count="156">
    <font>
      <sz val="10"/>
      <name val="Arial"/>
      <family val="0"/>
    </font>
    <font>
      <sz val="11"/>
      <color indexed="48"/>
      <name val="Times New Roman"/>
      <family val="1"/>
    </font>
    <font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3.5"/>
      <name val="Times New Roman"/>
      <family val="1"/>
    </font>
    <font>
      <i/>
      <sz val="13.5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2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4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0"/>
      <color indexed="61"/>
      <name val="Times New Roman"/>
      <family val="1"/>
    </font>
    <font>
      <b/>
      <i/>
      <sz val="11"/>
      <color indexed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7"/>
      <name val="Times New Roman"/>
      <family val="1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Times New Roman"/>
      <family val="1"/>
    </font>
    <font>
      <b/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7"/>
      <name val="Times New Roman"/>
      <family val="1"/>
    </font>
    <font>
      <sz val="12"/>
      <name val="Courier New"/>
      <family val="3"/>
    </font>
    <font>
      <b/>
      <sz val="10"/>
      <color indexed="14"/>
      <name val="Times New Roman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Arial"/>
      <family val="2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17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b/>
      <i/>
      <sz val="11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9"/>
      <color indexed="12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12"/>
      <color indexed="61"/>
      <name val="Times New Roman"/>
      <family val="1"/>
    </font>
    <font>
      <b/>
      <sz val="10"/>
      <color indexed="61"/>
      <name val="Times New Roman"/>
      <family val="1"/>
    </font>
    <font>
      <sz val="11"/>
      <color indexed="20"/>
      <name val="Times New Roman"/>
      <family val="1"/>
    </font>
    <font>
      <sz val="11"/>
      <color indexed="53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2"/>
      <color indexed="14"/>
      <name val="Times New Roman"/>
      <family val="1"/>
    </font>
    <font>
      <sz val="8"/>
      <name val="Courier New"/>
      <family val="3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 Cyr"/>
      <family val="0"/>
    </font>
    <font>
      <sz val="20"/>
      <name val="Arial"/>
      <family val="2"/>
    </font>
    <font>
      <b/>
      <sz val="10"/>
      <color indexed="30"/>
      <name val="Times New Roman"/>
      <family val="1"/>
    </font>
    <font>
      <b/>
      <sz val="9"/>
      <name val="Arial Cyr"/>
      <family val="0"/>
    </font>
    <font>
      <b/>
      <i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Arial Cyr"/>
      <family val="0"/>
    </font>
    <font>
      <sz val="10"/>
      <color indexed="30"/>
      <name val="Times New Roman"/>
      <family val="1"/>
    </font>
    <font>
      <sz val="9"/>
      <color indexed="10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color indexed="10"/>
      <name val="Arial"/>
      <family val="2"/>
    </font>
    <font>
      <sz val="12"/>
      <color indexed="5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color indexed="14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2"/>
      <name val="Arial"/>
      <family val="2"/>
    </font>
    <font>
      <sz val="14"/>
      <color indexed="12"/>
      <name val="Times New Roman"/>
      <family val="1"/>
    </font>
    <font>
      <b/>
      <sz val="14"/>
      <color indexed="8"/>
      <name val="Arial Cyr"/>
      <family val="0"/>
    </font>
    <font>
      <sz val="14"/>
      <name val="Arial Cyr"/>
      <family val="0"/>
    </font>
    <font>
      <sz val="14"/>
      <color indexed="6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49"/>
      <name val="Times New Roman"/>
      <family val="1"/>
    </font>
    <font>
      <sz val="14"/>
      <color indexed="36"/>
      <name val="Times New Roman"/>
      <family val="1"/>
    </font>
    <font>
      <sz val="14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5" borderId="0" applyNumberFormat="0" applyBorder="0" applyAlignment="0" applyProtection="0"/>
    <xf numFmtId="0" fontId="139" fillId="8" borderId="0" applyNumberFormat="0" applyBorder="0" applyAlignment="0" applyProtection="0"/>
    <xf numFmtId="0" fontId="139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9" borderId="0" applyNumberFormat="0" applyBorder="0" applyAlignment="0" applyProtection="0"/>
    <xf numFmtId="0" fontId="141" fillId="7" borderId="1" applyNumberFormat="0" applyAlignment="0" applyProtection="0"/>
    <xf numFmtId="0" fontId="142" fillId="20" borderId="2" applyNumberFormat="0" applyAlignment="0" applyProtection="0"/>
    <xf numFmtId="0" fontId="143" fillId="20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6" applyNumberFormat="0" applyFill="0" applyAlignment="0" applyProtection="0"/>
    <xf numFmtId="0" fontId="148" fillId="21" borderId="7" applyNumberFormat="0" applyAlignment="0" applyProtection="0"/>
    <xf numFmtId="0" fontId="149" fillId="0" borderId="0" applyNumberFormat="0" applyFill="0" applyBorder="0" applyAlignment="0" applyProtection="0"/>
    <xf numFmtId="0" fontId="150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51" fillId="3" borderId="0" applyNumberFormat="0" applyBorder="0" applyAlignment="0" applyProtection="0"/>
    <xf numFmtId="0" fontId="1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55" fillId="4" borderId="0" applyNumberFormat="0" applyBorder="0" applyAlignment="0" applyProtection="0"/>
  </cellStyleXfs>
  <cellXfs count="19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96" fontId="13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2" fontId="11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196" fontId="24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96" fontId="5" fillId="0" borderId="10" xfId="0" applyNumberFormat="1" applyFont="1" applyBorder="1" applyAlignment="1">
      <alignment horizontal="center"/>
    </xf>
    <xf numFmtId="196" fontId="25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6" fontId="9" fillId="0" borderId="12" xfId="0" applyNumberFormat="1" applyFont="1" applyBorder="1" applyAlignment="1">
      <alignment horizontal="center"/>
    </xf>
    <xf numFmtId="196" fontId="9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96" fontId="4" fillId="0" borderId="16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196" fontId="9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196" fontId="9" fillId="0" borderId="18" xfId="0" applyNumberFormat="1" applyFont="1" applyBorder="1" applyAlignment="1">
      <alignment horizontal="center"/>
    </xf>
    <xf numFmtId="2" fontId="10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6" fontId="4" fillId="0" borderId="3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9" fillId="0" borderId="21" xfId="0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2" fontId="10" fillId="0" borderId="3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2" fontId="4" fillId="0" borderId="32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9" fillId="0" borderId="20" xfId="0" applyFont="1" applyBorder="1" applyAlignment="1">
      <alignment horizontal="right" vertical="center" wrapText="1"/>
    </xf>
    <xf numFmtId="0" fontId="19" fillId="0" borderId="21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9" fillId="0" borderId="32" xfId="0" applyFont="1" applyBorder="1" applyAlignment="1">
      <alignment horizontal="center" vertical="center" wrapText="1"/>
    </xf>
    <xf numFmtId="2" fontId="10" fillId="0" borderId="39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96" fontId="1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20" fillId="0" borderId="20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2" xfId="0" applyFont="1" applyBorder="1" applyAlignment="1">
      <alignment/>
    </xf>
    <xf numFmtId="196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196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 wrapText="1"/>
    </xf>
    <xf numFmtId="196" fontId="15" fillId="0" borderId="1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196" fontId="9" fillId="0" borderId="3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196" fontId="9" fillId="0" borderId="40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35" fillId="0" borderId="4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0" fillId="0" borderId="38" xfId="0" applyFont="1" applyBorder="1" applyAlignment="1">
      <alignment horizontal="center"/>
    </xf>
    <xf numFmtId="196" fontId="9" fillId="0" borderId="15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/>
    </xf>
    <xf numFmtId="0" fontId="9" fillId="0" borderId="44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2" fontId="11" fillId="0" borderId="36" xfId="0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96" fontId="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5" xfId="0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 wrapText="1"/>
    </xf>
    <xf numFmtId="2" fontId="9" fillId="0" borderId="5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2" fontId="9" fillId="0" borderId="4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10" fillId="0" borderId="44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14" fillId="0" borderId="45" xfId="0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41" fillId="0" borderId="45" xfId="0" applyNumberFormat="1" applyFont="1" applyBorder="1" applyAlignment="1">
      <alignment horizontal="center" vertical="center" wrapText="1"/>
    </xf>
    <xf numFmtId="0" fontId="0" fillId="11" borderId="0" xfId="0" applyFill="1" applyAlignment="1">
      <alignment/>
    </xf>
    <xf numFmtId="0" fontId="40" fillId="11" borderId="0" xfId="0" applyFont="1" applyFill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5" fillId="0" borderId="4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2" fontId="13" fillId="24" borderId="12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25" borderId="0" xfId="0" applyFill="1" applyAlignment="1">
      <alignment/>
    </xf>
    <xf numFmtId="2" fontId="4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36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40" fillId="24" borderId="0" xfId="0" applyFont="1" applyFill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2" fontId="15" fillId="24" borderId="10" xfId="0" applyNumberFormat="1" applyFont="1" applyFill="1" applyBorder="1" applyAlignment="1">
      <alignment horizontal="center" vertical="center" wrapText="1"/>
    </xf>
    <xf numFmtId="2" fontId="10" fillId="24" borderId="21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0" fontId="40" fillId="25" borderId="0" xfId="0" applyFont="1" applyFill="1" applyAlignment="1">
      <alignment/>
    </xf>
    <xf numFmtId="2" fontId="4" fillId="24" borderId="12" xfId="0" applyNumberFormat="1" applyFont="1" applyFill="1" applyBorder="1" applyAlignment="1">
      <alignment horizontal="center" vertical="center"/>
    </xf>
    <xf numFmtId="2" fontId="13" fillId="24" borderId="36" xfId="0" applyNumberFormat="1" applyFont="1" applyFill="1" applyBorder="1" applyAlignment="1">
      <alignment horizontal="center" vertical="center"/>
    </xf>
    <xf numFmtId="2" fontId="13" fillId="24" borderId="15" xfId="0" applyNumberFormat="1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2" fontId="15" fillId="24" borderId="15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2" fontId="12" fillId="17" borderId="0" xfId="0" applyNumberFormat="1" applyFont="1" applyFill="1" applyAlignment="1">
      <alignment wrapText="1"/>
    </xf>
    <xf numFmtId="0" fontId="0" fillId="24" borderId="0" xfId="0" applyFill="1" applyBorder="1" applyAlignment="1">
      <alignment/>
    </xf>
    <xf numFmtId="2" fontId="4" fillId="24" borderId="16" xfId="0" applyNumberFormat="1" applyFont="1" applyFill="1" applyBorder="1" applyAlignment="1">
      <alignment horizontal="center" vertical="center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13" fillId="0" borderId="0" xfId="0" applyFont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2" fontId="15" fillId="0" borderId="0" xfId="0" applyNumberFormat="1" applyFont="1" applyAlignment="1">
      <alignment horizontal="center"/>
    </xf>
    <xf numFmtId="2" fontId="15" fillId="0" borderId="61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/>
    </xf>
    <xf numFmtId="2" fontId="15" fillId="22" borderId="0" xfId="0" applyNumberFormat="1" applyFont="1" applyFill="1" applyBorder="1" applyAlignment="1">
      <alignment horizontal="center" vertical="center" wrapText="1"/>
    </xf>
    <xf numFmtId="0" fontId="14" fillId="22" borderId="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40" fillId="24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2" fontId="46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63" xfId="0" applyFont="1" applyBorder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2" fontId="42" fillId="24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2" fontId="14" fillId="0" borderId="59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 wrapText="1"/>
    </xf>
    <xf numFmtId="2" fontId="14" fillId="24" borderId="17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Border="1" applyAlignment="1">
      <alignment horizontal="center" vertical="center" wrapText="1"/>
    </xf>
    <xf numFmtId="2" fontId="4" fillId="0" borderId="61" xfId="0" applyNumberFormat="1" applyFont="1" applyBorder="1" applyAlignment="1">
      <alignment horizontal="center" vertical="center"/>
    </xf>
    <xf numFmtId="2" fontId="10" fillId="0" borderId="6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2" fontId="48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42" fillId="24" borderId="0" xfId="0" applyNumberFormat="1" applyFont="1" applyFill="1" applyAlignment="1">
      <alignment horizontal="center"/>
    </xf>
    <xf numFmtId="2" fontId="49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63" xfId="0" applyBorder="1" applyAlignment="1">
      <alignment/>
    </xf>
    <xf numFmtId="0" fontId="4" fillId="0" borderId="29" xfId="0" applyFont="1" applyBorder="1" applyAlignment="1">
      <alignment horizontal="center" wrapText="1"/>
    </xf>
    <xf numFmtId="0" fontId="0" fillId="26" borderId="0" xfId="0" applyFill="1" applyAlignment="1">
      <alignment horizontal="center"/>
    </xf>
    <xf numFmtId="0" fontId="14" fillId="26" borderId="0" xfId="0" applyFont="1" applyFill="1" applyBorder="1" applyAlignment="1">
      <alignment horizontal="center" vertical="center" wrapText="1"/>
    </xf>
    <xf numFmtId="0" fontId="12" fillId="26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2" fontId="43" fillId="0" borderId="0" xfId="0" applyNumberFormat="1" applyFont="1" applyFill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24" borderId="11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9" fillId="0" borderId="38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9" fillId="0" borderId="1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13" xfId="0" applyFont="1" applyBorder="1" applyAlignment="1">
      <alignment/>
    </xf>
    <xf numFmtId="0" fontId="17" fillId="0" borderId="40" xfId="0" applyFont="1" applyBorder="1" applyAlignment="1">
      <alignment horizontal="center" vertical="center" wrapText="1"/>
    </xf>
    <xf numFmtId="0" fontId="9" fillId="0" borderId="6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5" fillId="0" borderId="40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" fillId="0" borderId="66" xfId="0" applyFont="1" applyBorder="1" applyAlignment="1">
      <alignment/>
    </xf>
    <xf numFmtId="0" fontId="0" fillId="0" borderId="66" xfId="0" applyFill="1" applyBorder="1" applyAlignment="1">
      <alignment/>
    </xf>
    <xf numFmtId="0" fontId="40" fillId="0" borderId="66" xfId="0" applyFont="1" applyFill="1" applyBorder="1" applyAlignment="1">
      <alignment/>
    </xf>
    <xf numFmtId="0" fontId="51" fillId="0" borderId="66" xfId="0" applyFont="1" applyFill="1" applyBorder="1" applyAlignment="1">
      <alignment horizontal="center" vertical="center" wrapText="1"/>
    </xf>
    <xf numFmtId="14" fontId="50" fillId="0" borderId="66" xfId="0" applyNumberFormat="1" applyFont="1" applyBorder="1" applyAlignment="1">
      <alignment/>
    </xf>
    <xf numFmtId="14" fontId="0" fillId="0" borderId="66" xfId="0" applyNumberFormat="1" applyFill="1" applyBorder="1" applyAlignment="1">
      <alignment horizontal="left"/>
    </xf>
    <xf numFmtId="2" fontId="0" fillId="0" borderId="66" xfId="0" applyNumberFormat="1" applyFill="1" applyBorder="1" applyAlignment="1">
      <alignment/>
    </xf>
    <xf numFmtId="0" fontId="50" fillId="0" borderId="66" xfId="0" applyFont="1" applyBorder="1" applyAlignment="1">
      <alignment/>
    </xf>
    <xf numFmtId="0" fontId="9" fillId="0" borderId="6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/>
    </xf>
    <xf numFmtId="2" fontId="4" fillId="22" borderId="61" xfId="0" applyNumberFormat="1" applyFont="1" applyFill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96" fontId="15" fillId="22" borderId="10" xfId="0" applyNumberFormat="1" applyFont="1" applyFill="1" applyBorder="1" applyAlignment="1">
      <alignment horizontal="center" vertical="center"/>
    </xf>
    <xf numFmtId="0" fontId="3" fillId="0" borderId="61" xfId="0" applyFont="1" applyBorder="1" applyAlignment="1">
      <alignment/>
    </xf>
    <xf numFmtId="196" fontId="15" fillId="22" borderId="15" xfId="0" applyNumberFormat="1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/>
    </xf>
    <xf numFmtId="2" fontId="42" fillId="0" borderId="0" xfId="0" applyNumberFormat="1" applyFont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2" fontId="42" fillId="0" borderId="0" xfId="0" applyNumberFormat="1" applyFont="1" applyAlignment="1">
      <alignment/>
    </xf>
    <xf numFmtId="0" fontId="15" fillId="0" borderId="63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2" fontId="15" fillId="0" borderId="45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2" fontId="32" fillId="0" borderId="21" xfId="0" applyNumberFormat="1" applyFont="1" applyBorder="1" applyAlignment="1">
      <alignment horizontal="center" vertical="center" wrapText="1"/>
    </xf>
    <xf numFmtId="0" fontId="60" fillId="0" borderId="64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2" fontId="32" fillId="0" borderId="61" xfId="0" applyNumberFormat="1" applyFont="1" applyBorder="1" applyAlignment="1">
      <alignment horizontal="center" vertical="center" wrapText="1"/>
    </xf>
    <xf numFmtId="0" fontId="59" fillId="0" borderId="61" xfId="0" applyFont="1" applyBorder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63" xfId="0" applyFont="1" applyBorder="1" applyAlignment="1">
      <alignment/>
    </xf>
    <xf numFmtId="0" fontId="59" fillId="17" borderId="0" xfId="0" applyFont="1" applyFill="1" applyAlignment="1">
      <alignment/>
    </xf>
    <xf numFmtId="0" fontId="59" fillId="0" borderId="0" xfId="0" applyFont="1" applyAlignment="1">
      <alignment/>
    </xf>
    <xf numFmtId="0" fontId="32" fillId="0" borderId="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/>
    </xf>
    <xf numFmtId="2" fontId="58" fillId="0" borderId="61" xfId="0" applyNumberFormat="1" applyFont="1" applyFill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59" fillId="0" borderId="64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64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2" fontId="58" fillId="0" borderId="21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49" fontId="60" fillId="24" borderId="10" xfId="0" applyNumberFormat="1" applyFont="1" applyFill="1" applyBorder="1" applyAlignment="1">
      <alignment horizontal="center" vertical="center" wrapText="1"/>
    </xf>
    <xf numFmtId="2" fontId="58" fillId="24" borderId="21" xfId="0" applyNumberFormat="1" applyFont="1" applyFill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2" fontId="60" fillId="0" borderId="0" xfId="0" applyNumberFormat="1" applyFont="1" applyAlignment="1">
      <alignment horizontal="center"/>
    </xf>
    <xf numFmtId="0" fontId="60" fillId="0" borderId="0" xfId="0" applyFont="1" applyFill="1" applyAlignment="1">
      <alignment/>
    </xf>
    <xf numFmtId="2" fontId="15" fillId="24" borderId="61" xfId="0" applyNumberFormat="1" applyFont="1" applyFill="1" applyBorder="1" applyAlignment="1">
      <alignment horizontal="center" vertical="center" wrapText="1"/>
    </xf>
    <xf numFmtId="2" fontId="23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96" fontId="15" fillId="0" borderId="15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2" fontId="28" fillId="0" borderId="13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5" fillId="0" borderId="61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2" borderId="66" xfId="0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63" xfId="0" applyFont="1" applyBorder="1" applyAlignment="1">
      <alignment/>
    </xf>
    <xf numFmtId="2" fontId="17" fillId="0" borderId="10" xfId="0" applyNumberFormat="1" applyFont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right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2" fontId="13" fillId="0" borderId="61" xfId="0" applyNumberFormat="1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196" fontId="4" fillId="0" borderId="0" xfId="0" applyNumberFormat="1" applyFont="1" applyAlignment="1">
      <alignment horizontal="center"/>
    </xf>
    <xf numFmtId="0" fontId="64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96" fontId="12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33" fillId="0" borderId="43" xfId="0" applyFont="1" applyBorder="1" applyAlignment="1">
      <alignment horizontal="right" vertical="center" wrapText="1"/>
    </xf>
    <xf numFmtId="2" fontId="9" fillId="0" borderId="4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2" fontId="9" fillId="0" borderId="69" xfId="0" applyNumberFormat="1" applyFont="1" applyBorder="1" applyAlignment="1">
      <alignment horizontal="center" vertical="center"/>
    </xf>
    <xf numFmtId="2" fontId="9" fillId="0" borderId="69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63" xfId="0" applyFont="1" applyBorder="1" applyAlignment="1">
      <alignment/>
    </xf>
    <xf numFmtId="0" fontId="35" fillId="0" borderId="1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/>
    </xf>
    <xf numFmtId="2" fontId="9" fillId="0" borderId="7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right"/>
    </xf>
    <xf numFmtId="0" fontId="0" fillId="0" borderId="74" xfId="0" applyBorder="1" applyAlignment="1">
      <alignment/>
    </xf>
    <xf numFmtId="2" fontId="5" fillId="0" borderId="74" xfId="0" applyNumberFormat="1" applyFont="1" applyBorder="1" applyAlignment="1">
      <alignment horizontal="center"/>
    </xf>
    <xf numFmtId="49" fontId="22" fillId="0" borderId="74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3" fillId="0" borderId="76" xfId="0" applyFont="1" applyBorder="1" applyAlignment="1">
      <alignment/>
    </xf>
    <xf numFmtId="0" fontId="18" fillId="0" borderId="77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2" fontId="9" fillId="0" borderId="78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right" vertical="center" wrapText="1"/>
    </xf>
    <xf numFmtId="0" fontId="66" fillId="0" borderId="31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right" vertical="center"/>
    </xf>
    <xf numFmtId="0" fontId="67" fillId="0" borderId="6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2" fontId="67" fillId="0" borderId="61" xfId="0" applyNumberFormat="1" applyFont="1" applyBorder="1" applyAlignment="1">
      <alignment horizontal="center" vertical="center" wrapText="1"/>
    </xf>
    <xf numFmtId="2" fontId="32" fillId="0" borderId="74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12" fillId="0" borderId="61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35" fillId="0" borderId="79" xfId="0" applyFont="1" applyBorder="1" applyAlignment="1">
      <alignment horizontal="center" vertical="center" wrapText="1"/>
    </xf>
    <xf numFmtId="2" fontId="9" fillId="0" borderId="71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 vertical="center" wrapText="1"/>
    </xf>
    <xf numFmtId="49" fontId="22" fillId="0" borderId="61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48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2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2" fontId="76" fillId="0" borderId="61" xfId="0" applyNumberFormat="1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right" vertical="center" wrapText="1"/>
    </xf>
    <xf numFmtId="49" fontId="22" fillId="24" borderId="61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/>
    </xf>
    <xf numFmtId="2" fontId="40" fillId="24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62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60" fillId="24" borderId="10" xfId="0" applyFont="1" applyFill="1" applyBorder="1" applyAlignment="1">
      <alignment horizontal="center" vertical="center" wrapText="1"/>
    </xf>
    <xf numFmtId="0" fontId="78" fillId="24" borderId="10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32" fillId="0" borderId="61" xfId="0" applyFont="1" applyBorder="1" applyAlignment="1">
      <alignment/>
    </xf>
    <xf numFmtId="0" fontId="59" fillId="0" borderId="15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9" fillId="0" borderId="61" xfId="0" applyNumberFormat="1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7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9" fillId="0" borderId="3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2" fontId="79" fillId="0" borderId="10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2" fontId="9" fillId="0" borderId="8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0" fillId="0" borderId="63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2" fontId="13" fillId="0" borderId="61" xfId="0" applyNumberFormat="1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2" fontId="81" fillId="0" borderId="0" xfId="0" applyNumberFormat="1" applyFont="1" applyAlignment="1">
      <alignment/>
    </xf>
    <xf numFmtId="2" fontId="10" fillId="24" borderId="10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2" fontId="9" fillId="24" borderId="15" xfId="0" applyNumberFormat="1" applyFont="1" applyFill="1" applyBorder="1" applyAlignment="1">
      <alignment horizontal="center" vertical="center" wrapText="1"/>
    </xf>
    <xf numFmtId="2" fontId="4" fillId="24" borderId="61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4" fontId="50" fillId="0" borderId="0" xfId="0" applyNumberFormat="1" applyFont="1" applyAlignment="1">
      <alignment/>
    </xf>
    <xf numFmtId="0" fontId="59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10" fillId="24" borderId="14" xfId="0" applyNumberFormat="1" applyFont="1" applyFill="1" applyBorder="1" applyAlignment="1">
      <alignment horizontal="center" vertical="center" wrapText="1"/>
    </xf>
    <xf numFmtId="2" fontId="9" fillId="24" borderId="41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right"/>
    </xf>
    <xf numFmtId="0" fontId="9" fillId="0" borderId="80" xfId="0" applyFont="1" applyBorder="1" applyAlignment="1">
      <alignment horizontal="center"/>
    </xf>
    <xf numFmtId="2" fontId="28" fillId="0" borderId="82" xfId="0" applyNumberFormat="1" applyFont="1" applyFill="1" applyBorder="1" applyAlignment="1">
      <alignment horizontal="center" vertical="center" wrapText="1"/>
    </xf>
    <xf numFmtId="49" fontId="3" fillId="0" borderId="83" xfId="0" applyNumberFormat="1" applyFont="1" applyBorder="1" applyAlignment="1">
      <alignment horizontal="center" vertical="center" wrapText="1"/>
    </xf>
    <xf numFmtId="0" fontId="9" fillId="0" borderId="81" xfId="0" applyFont="1" applyBorder="1" applyAlignment="1">
      <alignment horizontal="right" vertical="center"/>
    </xf>
    <xf numFmtId="0" fontId="12" fillId="0" borderId="80" xfId="0" applyFont="1" applyBorder="1" applyAlignment="1">
      <alignment horizontal="center" vertical="center" wrapText="1"/>
    </xf>
    <xf numFmtId="2" fontId="18" fillId="0" borderId="80" xfId="0" applyNumberFormat="1" applyFont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right" vertical="center" wrapText="1"/>
    </xf>
    <xf numFmtId="0" fontId="9" fillId="0" borderId="8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wrapText="1"/>
    </xf>
    <xf numFmtId="0" fontId="9" fillId="0" borderId="81" xfId="0" applyFont="1" applyBorder="1" applyAlignment="1">
      <alignment horizontal="right" vertical="center" wrapText="1"/>
    </xf>
    <xf numFmtId="0" fontId="9" fillId="0" borderId="81" xfId="0" applyFont="1" applyBorder="1" applyAlignment="1">
      <alignment horizontal="center" vertical="center"/>
    </xf>
    <xf numFmtId="0" fontId="10" fillId="0" borderId="81" xfId="0" applyFont="1" applyFill="1" applyBorder="1" applyAlignment="1">
      <alignment horizontal="right" vertical="center" wrapText="1"/>
    </xf>
    <xf numFmtId="0" fontId="10" fillId="0" borderId="80" xfId="0" applyFont="1" applyFill="1" applyBorder="1" applyAlignment="1">
      <alignment horizontal="center" vertical="center" wrapText="1"/>
    </xf>
    <xf numFmtId="2" fontId="10" fillId="0" borderId="80" xfId="0" applyNumberFormat="1" applyFont="1" applyBorder="1" applyAlignment="1">
      <alignment horizontal="center" vertical="center"/>
    </xf>
    <xf numFmtId="49" fontId="22" fillId="0" borderId="83" xfId="0" applyNumberFormat="1" applyFont="1" applyBorder="1" applyAlignment="1">
      <alignment horizontal="center" vertical="center" wrapText="1"/>
    </xf>
    <xf numFmtId="0" fontId="10" fillId="0" borderId="81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center" vertical="center" wrapText="1"/>
    </xf>
    <xf numFmtId="2" fontId="10" fillId="0" borderId="80" xfId="0" applyNumberFormat="1" applyFont="1" applyFill="1" applyBorder="1" applyAlignment="1">
      <alignment horizontal="center" vertical="center" wrapText="1"/>
    </xf>
    <xf numFmtId="49" fontId="22" fillId="24" borderId="83" xfId="0" applyNumberFormat="1" applyFont="1" applyFill="1" applyBorder="1" applyAlignment="1">
      <alignment horizontal="center" vertical="center" wrapText="1"/>
    </xf>
    <xf numFmtId="2" fontId="9" fillId="0" borderId="80" xfId="0" applyNumberFormat="1" applyFont="1" applyBorder="1" applyAlignment="1">
      <alignment horizontal="center"/>
    </xf>
    <xf numFmtId="2" fontId="9" fillId="0" borderId="82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49" fontId="82" fillId="0" borderId="10" xfId="0" applyNumberFormat="1" applyFont="1" applyBorder="1" applyAlignment="1">
      <alignment horizontal="center" vertical="center" wrapText="1"/>
    </xf>
    <xf numFmtId="2" fontId="83" fillId="0" borderId="15" xfId="0" applyNumberFormat="1" applyFont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2" fontId="15" fillId="0" borderId="6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24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49" fontId="49" fillId="25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15" fillId="0" borderId="66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15" xfId="0" applyFont="1" applyFill="1" applyBorder="1" applyAlignment="1">
      <alignment horizontal="right" vertical="center" wrapText="1"/>
    </xf>
    <xf numFmtId="2" fontId="10" fillId="0" borderId="15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7" borderId="0" xfId="0" applyFont="1" applyFill="1" applyBorder="1" applyAlignment="1">
      <alignment/>
    </xf>
    <xf numFmtId="2" fontId="2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right" vertical="center"/>
    </xf>
    <xf numFmtId="2" fontId="32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31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96" fontId="10" fillId="0" borderId="15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/>
    </xf>
    <xf numFmtId="0" fontId="59" fillId="0" borderId="66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0" fillId="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4" fillId="0" borderId="11" xfId="0" applyFont="1" applyBorder="1" applyAlignment="1">
      <alignment horizontal="center" vertical="center" wrapText="1"/>
    </xf>
    <xf numFmtId="0" fontId="60" fillId="24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7" fillId="25" borderId="11" xfId="0" applyFont="1" applyFill="1" applyBorder="1" applyAlignment="1">
      <alignment horizontal="center" vertical="center" wrapText="1"/>
    </xf>
    <xf numFmtId="0" fontId="60" fillId="2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78" fillId="24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86" fillId="0" borderId="11" xfId="0" applyFont="1" applyBorder="1" applyAlignment="1">
      <alignment/>
    </xf>
    <xf numFmtId="0" fontId="60" fillId="0" borderId="66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32" fillId="0" borderId="63" xfId="0" applyFont="1" applyBorder="1" applyAlignment="1">
      <alignment/>
    </xf>
    <xf numFmtId="0" fontId="59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59" fillId="0" borderId="40" xfId="0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0" fillId="5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/>
    </xf>
    <xf numFmtId="0" fontId="60" fillId="8" borderId="10" xfId="0" applyFont="1" applyFill="1" applyBorder="1" applyAlignment="1">
      <alignment horizontal="center" vertical="center"/>
    </xf>
    <xf numFmtId="2" fontId="40" fillId="24" borderId="0" xfId="0" applyNumberFormat="1" applyFont="1" applyFill="1" applyAlignment="1">
      <alignment horizontal="center"/>
    </xf>
    <xf numFmtId="0" fontId="60" fillId="4" borderId="10" xfId="0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 wrapText="1"/>
    </xf>
    <xf numFmtId="49" fontId="72" fillId="24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0" fontId="67" fillId="24" borderId="63" xfId="0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center" vertical="center" wrapText="1"/>
    </xf>
    <xf numFmtId="2" fontId="15" fillId="25" borderId="10" xfId="0" applyNumberFormat="1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 wrapText="1"/>
    </xf>
    <xf numFmtId="196" fontId="15" fillId="0" borderId="11" xfId="0" applyNumberFormat="1" applyFont="1" applyFill="1" applyBorder="1" applyAlignment="1">
      <alignment horizontal="center" vertical="center"/>
    </xf>
    <xf numFmtId="2" fontId="9" fillId="0" borderId="63" xfId="0" applyNumberFormat="1" applyFont="1" applyBorder="1" applyAlignment="1">
      <alignment horizontal="center" vertical="center" wrapText="1"/>
    </xf>
    <xf numFmtId="2" fontId="4" fillId="24" borderId="40" xfId="0" applyNumberFormat="1" applyFont="1" applyFill="1" applyBorder="1" applyAlignment="1">
      <alignment horizontal="center" vertical="center" wrapText="1"/>
    </xf>
    <xf numFmtId="2" fontId="9" fillId="24" borderId="4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63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89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196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96" fontId="25" fillId="0" borderId="0" xfId="0" applyNumberFormat="1" applyFont="1" applyBorder="1" applyAlignment="1">
      <alignment/>
    </xf>
    <xf numFmtId="0" fontId="9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24" borderId="61" xfId="0" applyNumberFormat="1" applyFont="1" applyFill="1" applyBorder="1" applyAlignment="1">
      <alignment horizontal="center" vertical="center" wrapText="1"/>
    </xf>
    <xf numFmtId="0" fontId="67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60" fillId="20" borderId="10" xfId="0" applyFont="1" applyFill="1" applyBorder="1" applyAlignment="1">
      <alignment horizontal="center" vertical="center"/>
    </xf>
    <xf numFmtId="0" fontId="60" fillId="20" borderId="10" xfId="0" applyFont="1" applyFill="1" applyBorder="1" applyAlignment="1">
      <alignment horizontal="center" vertical="center" wrapText="1"/>
    </xf>
    <xf numFmtId="0" fontId="60" fillId="7" borderId="1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61" xfId="0" applyBorder="1" applyAlignment="1">
      <alignment/>
    </xf>
    <xf numFmtId="0" fontId="9" fillId="5" borderId="61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2" fontId="9" fillId="0" borderId="84" xfId="0" applyNumberFormat="1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49" fontId="90" fillId="24" borderId="10" xfId="0" applyNumberFormat="1" applyFont="1" applyFill="1" applyBorder="1" applyAlignment="1">
      <alignment horizontal="center" vertical="center" wrapText="1"/>
    </xf>
    <xf numFmtId="0" fontId="10" fillId="22" borderId="80" xfId="0" applyFont="1" applyFill="1" applyBorder="1" applyAlignment="1">
      <alignment horizontal="center" vertical="center" wrapText="1"/>
    </xf>
    <xf numFmtId="0" fontId="60" fillId="25" borderId="15" xfId="0" applyFont="1" applyFill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 wrapText="1"/>
    </xf>
    <xf numFmtId="0" fontId="60" fillId="0" borderId="70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60" fillId="0" borderId="83" xfId="0" applyFont="1" applyBorder="1" applyAlignment="1">
      <alignment horizontal="center" vertical="center" wrapText="1"/>
    </xf>
    <xf numFmtId="2" fontId="10" fillId="24" borderId="85" xfId="0" applyNumberFormat="1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64" fillId="24" borderId="80" xfId="0" applyNumberFormat="1" applyFont="1" applyFill="1" applyBorder="1" applyAlignment="1">
      <alignment horizontal="center" vertical="center" wrapText="1"/>
    </xf>
    <xf numFmtId="2" fontId="9" fillId="24" borderId="3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2" fontId="91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0" fontId="15" fillId="22" borderId="14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2" fontId="9" fillId="0" borderId="84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/>
    </xf>
    <xf numFmtId="0" fontId="59" fillId="24" borderId="10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0" fontId="9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3" fillId="24" borderId="10" xfId="0" applyNumberFormat="1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1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24" fillId="19" borderId="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0" fillId="22" borderId="84" xfId="0" applyFont="1" applyFill="1" applyBorder="1" applyAlignment="1">
      <alignment horizontal="center" vertical="center" wrapText="1"/>
    </xf>
    <xf numFmtId="0" fontId="15" fillId="24" borderId="61" xfId="0" applyNumberFormat="1" applyFont="1" applyFill="1" applyBorder="1" applyAlignment="1">
      <alignment horizontal="center" vertical="center" wrapText="1"/>
    </xf>
    <xf numFmtId="2" fontId="10" fillId="24" borderId="61" xfId="0" applyNumberFormat="1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2" fontId="10" fillId="0" borderId="69" xfId="0" applyNumberFormat="1" applyFont="1" applyBorder="1" applyAlignment="1">
      <alignment horizontal="center" vertical="center" wrapText="1"/>
    </xf>
    <xf numFmtId="49" fontId="22" fillId="0" borderId="69" xfId="0" applyNumberFormat="1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54" fillId="24" borderId="10" xfId="0" applyNumberFormat="1" applyFont="1" applyFill="1" applyBorder="1" applyAlignment="1">
      <alignment horizontal="center" vertical="center" wrapText="1"/>
    </xf>
    <xf numFmtId="2" fontId="40" fillId="2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49" fontId="53" fillId="24" borderId="15" xfId="0" applyNumberFormat="1" applyFont="1" applyFill="1" applyBorder="1" applyAlignment="1">
      <alignment horizontal="center" vertical="center" wrapText="1"/>
    </xf>
    <xf numFmtId="2" fontId="9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2" fontId="11" fillId="25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97" fillId="0" borderId="0" xfId="0" applyNumberFormat="1" applyFont="1" applyFill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7" fillId="24" borderId="88" xfId="0" applyFont="1" applyFill="1" applyBorder="1" applyAlignment="1">
      <alignment horizontal="center" vertical="center"/>
    </xf>
    <xf numFmtId="0" fontId="10" fillId="22" borderId="6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center" vertical="center" wrapText="1"/>
    </xf>
    <xf numFmtId="0" fontId="60" fillId="24" borderId="14" xfId="0" applyFont="1" applyFill="1" applyBorder="1" applyAlignment="1">
      <alignment horizontal="center" vertical="center" wrapText="1"/>
    </xf>
    <xf numFmtId="0" fontId="60" fillId="25" borderId="66" xfId="0" applyFont="1" applyFill="1" applyBorder="1" applyAlignment="1">
      <alignment horizontal="center" vertical="center" wrapText="1"/>
    </xf>
    <xf numFmtId="0" fontId="67" fillId="24" borderId="89" xfId="0" applyFont="1" applyFill="1" applyBorder="1" applyAlignment="1">
      <alignment horizontal="center" vertical="center"/>
    </xf>
    <xf numFmtId="0" fontId="10" fillId="22" borderId="85" xfId="0" applyFont="1" applyFill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 vertical="center" wrapText="1"/>
    </xf>
    <xf numFmtId="49" fontId="22" fillId="0" borderId="80" xfId="0" applyNumberFormat="1" applyFont="1" applyBorder="1" applyAlignment="1">
      <alignment horizontal="center" vertical="center" wrapText="1"/>
    </xf>
    <xf numFmtId="2" fontId="10" fillId="0" borderId="80" xfId="0" applyNumberFormat="1" applyFont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98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15" fillId="24" borderId="15" xfId="0" applyFont="1" applyFill="1" applyBorder="1" applyAlignment="1">
      <alignment horizontal="center" vertical="center" wrapText="1"/>
    </xf>
    <xf numFmtId="0" fontId="35" fillId="22" borderId="15" xfId="0" applyFont="1" applyFill="1" applyBorder="1" applyAlignment="1">
      <alignment horizontal="center" vertical="center" wrapText="1"/>
    </xf>
    <xf numFmtId="2" fontId="96" fillId="24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100" fillId="0" borderId="0" xfId="0" applyNumberFormat="1" applyFont="1" applyFill="1" applyBorder="1" applyAlignment="1">
      <alignment horizontal="center"/>
    </xf>
    <xf numFmtId="2" fontId="4" fillId="25" borderId="63" xfId="0" applyNumberFormat="1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2" fontId="9" fillId="25" borderId="10" xfId="0" applyNumberFormat="1" applyFont="1" applyFill="1" applyBorder="1" applyAlignment="1">
      <alignment horizontal="center" vertical="center" wrapText="1"/>
    </xf>
    <xf numFmtId="0" fontId="52" fillId="25" borderId="0" xfId="0" applyFont="1" applyFill="1" applyAlignment="1">
      <alignment horizontal="center"/>
    </xf>
    <xf numFmtId="0" fontId="101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49" fontId="3" fillId="24" borderId="45" xfId="0" applyNumberFormat="1" applyFont="1" applyFill="1" applyBorder="1" applyAlignment="1">
      <alignment horizontal="center" vertical="center" wrapText="1"/>
    </xf>
    <xf numFmtId="0" fontId="67" fillId="24" borderId="32" xfId="0" applyFont="1" applyFill="1" applyBorder="1" applyAlignment="1">
      <alignment horizontal="center" vertical="center"/>
    </xf>
    <xf numFmtId="0" fontId="15" fillId="24" borderId="65" xfId="0" applyFont="1" applyFill="1" applyBorder="1" applyAlignment="1">
      <alignment horizontal="center" vertical="center" wrapText="1"/>
    </xf>
    <xf numFmtId="2" fontId="10" fillId="24" borderId="32" xfId="0" applyNumberFormat="1" applyFont="1" applyFill="1" applyBorder="1" applyAlignment="1">
      <alignment horizontal="center" vertical="center"/>
    </xf>
    <xf numFmtId="49" fontId="47" fillId="24" borderId="32" xfId="0" applyNumberFormat="1" applyFont="1" applyFill="1" applyBorder="1" applyAlignment="1">
      <alignment horizontal="center" vertical="center" wrapText="1"/>
    </xf>
    <xf numFmtId="2" fontId="10" fillId="24" borderId="32" xfId="0" applyNumberFormat="1" applyFont="1" applyFill="1" applyBorder="1" applyAlignment="1">
      <alignment horizontal="center" vertical="center" wrapText="1"/>
    </xf>
    <xf numFmtId="0" fontId="10" fillId="3" borderId="85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/>
    </xf>
    <xf numFmtId="49" fontId="102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104" fillId="2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left" wrapText="1"/>
    </xf>
    <xf numFmtId="0" fontId="27" fillId="25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22" borderId="10" xfId="0" applyNumberFormat="1" applyFont="1" applyFill="1" applyBorder="1" applyAlignment="1">
      <alignment horizontal="center" vertical="center" wrapText="1"/>
    </xf>
    <xf numFmtId="49" fontId="17" fillId="24" borderId="15" xfId="0" applyNumberFormat="1" applyFont="1" applyFill="1" applyBorder="1" applyAlignment="1">
      <alignment horizontal="center" vertical="center" wrapText="1"/>
    </xf>
    <xf numFmtId="49" fontId="17" fillId="24" borderId="61" xfId="0" applyNumberFormat="1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92" fillId="24" borderId="10" xfId="0" applyFont="1" applyFill="1" applyBorder="1" applyAlignment="1">
      <alignment horizontal="center" vertical="center" wrapText="1"/>
    </xf>
    <xf numFmtId="0" fontId="92" fillId="24" borderId="32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31" fillId="0" borderId="61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2" fontId="81" fillId="0" borderId="0" xfId="0" applyNumberFormat="1" applyFont="1" applyAlignment="1">
      <alignment/>
    </xf>
    <xf numFmtId="2" fontId="11" fillId="25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107" fillId="0" borderId="10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49" fontId="17" fillId="4" borderId="10" xfId="0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49" fontId="17" fillId="26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wrapText="1"/>
    </xf>
    <xf numFmtId="0" fontId="15" fillId="24" borderId="11" xfId="0" applyNumberFormat="1" applyFont="1" applyFill="1" applyBorder="1" applyAlignment="1">
      <alignment horizontal="center" vertical="center" wrapText="1"/>
    </xf>
    <xf numFmtId="2" fontId="15" fillId="24" borderId="10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49" fontId="23" fillId="24" borderId="61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11" fillId="25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2" fontId="9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66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9" fontId="102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/>
    </xf>
    <xf numFmtId="49" fontId="104" fillId="0" borderId="10" xfId="0" applyNumberFormat="1" applyFont="1" applyFill="1" applyBorder="1" applyAlignment="1">
      <alignment horizontal="center" vertical="center" wrapText="1"/>
    </xf>
    <xf numFmtId="49" fontId="8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56" fillId="0" borderId="61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106" fillId="0" borderId="11" xfId="0" applyNumberFormat="1" applyFont="1" applyFill="1" applyBorder="1" applyAlignment="1">
      <alignment wrapText="1"/>
    </xf>
    <xf numFmtId="49" fontId="99" fillId="0" borderId="11" xfId="0" applyNumberFormat="1" applyFont="1" applyFill="1" applyBorder="1" applyAlignment="1">
      <alignment wrapText="1"/>
    </xf>
    <xf numFmtId="49" fontId="13" fillId="0" borderId="11" xfId="0" applyNumberFormat="1" applyFont="1" applyFill="1" applyBorder="1" applyAlignment="1">
      <alignment wrapText="1"/>
    </xf>
    <xf numFmtId="0" fontId="18" fillId="0" borderId="29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67" fillId="0" borderId="6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6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49" fontId="17" fillId="0" borderId="6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23" fillId="0" borderId="61" xfId="0" applyNumberFormat="1" applyFont="1" applyFill="1" applyBorder="1" applyAlignment="1">
      <alignment horizontal="center" vertical="center" wrapText="1"/>
    </xf>
    <xf numFmtId="0" fontId="67" fillId="0" borderId="89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2" fontId="9" fillId="0" borderId="85" xfId="0" applyNumberFormat="1" applyFont="1" applyFill="1" applyBorder="1" applyAlignment="1">
      <alignment horizontal="center" vertical="center" wrapText="1"/>
    </xf>
    <xf numFmtId="49" fontId="22" fillId="0" borderId="80" xfId="0" applyNumberFormat="1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60" fillId="0" borderId="70" xfId="0" applyFont="1" applyFill="1" applyBorder="1" applyAlignment="1">
      <alignment horizontal="center" vertical="center" wrapText="1"/>
    </xf>
    <xf numFmtId="2" fontId="91" fillId="0" borderId="0" xfId="0" applyNumberFormat="1" applyFont="1" applyFill="1" applyAlignment="1">
      <alignment/>
    </xf>
    <xf numFmtId="0" fontId="15" fillId="0" borderId="61" xfId="0" applyFont="1" applyFill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/>
    </xf>
    <xf numFmtId="2" fontId="15" fillId="0" borderId="61" xfId="0" applyNumberFormat="1" applyFont="1" applyFill="1" applyBorder="1" applyAlignment="1">
      <alignment horizontal="center" vertical="center"/>
    </xf>
    <xf numFmtId="49" fontId="22" fillId="0" borderId="61" xfId="0" applyNumberFormat="1" applyFont="1" applyFill="1" applyBorder="1" applyAlignment="1">
      <alignment horizontal="center" vertical="center" wrapText="1"/>
    </xf>
    <xf numFmtId="2" fontId="15" fillId="0" borderId="45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2" fontId="8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2" fontId="9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9" fillId="0" borderId="15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92" fillId="0" borderId="0" xfId="0" applyNumberFormat="1" applyFont="1" applyFill="1" applyAlignment="1">
      <alignment/>
    </xf>
    <xf numFmtId="0" fontId="67" fillId="0" borderId="8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96" fillId="0" borderId="15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60" fillId="0" borderId="83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0" fontId="10" fillId="0" borderId="6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2" fontId="9" fillId="0" borderId="84" xfId="0" applyNumberFormat="1" applyFont="1" applyFill="1" applyBorder="1" applyAlignment="1">
      <alignment horizontal="center" vertical="center"/>
    </xf>
    <xf numFmtId="49" fontId="22" fillId="0" borderId="69" xfId="0" applyNumberFormat="1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/>
    </xf>
    <xf numFmtId="0" fontId="9" fillId="0" borderId="61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wrapText="1"/>
    </xf>
    <xf numFmtId="2" fontId="81" fillId="0" borderId="0" xfId="0" applyNumberFormat="1" applyFont="1" applyFill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2" fontId="9" fillId="0" borderId="69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31" fillId="0" borderId="6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102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2" fontId="17" fillId="0" borderId="15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right"/>
    </xf>
    <xf numFmtId="2" fontId="79" fillId="0" borderId="10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2" fillId="0" borderId="61" xfId="0" applyNumberFormat="1" applyFont="1" applyFill="1" applyBorder="1" applyAlignment="1">
      <alignment horizontal="center" vertical="center" wrapText="1"/>
    </xf>
    <xf numFmtId="2" fontId="4" fillId="0" borderId="63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2" fontId="9" fillId="0" borderId="6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2" fontId="9" fillId="0" borderId="6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96" fontId="10" fillId="0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9" fillId="0" borderId="14" xfId="0" applyFont="1" applyFill="1" applyBorder="1" applyAlignment="1">
      <alignment/>
    </xf>
    <xf numFmtId="196" fontId="25" fillId="0" borderId="0" xfId="0" applyNumberFormat="1" applyFont="1" applyFill="1" applyAlignment="1">
      <alignment/>
    </xf>
    <xf numFmtId="196" fontId="0" fillId="0" borderId="0" xfId="0" applyNumberFormat="1" applyFill="1" applyAlignment="1">
      <alignment/>
    </xf>
    <xf numFmtId="0" fontId="56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2" fontId="108" fillId="0" borderId="10" xfId="0" applyNumberFormat="1" applyFont="1" applyFill="1" applyBorder="1" applyAlignment="1">
      <alignment horizontal="center" vertical="center" wrapText="1"/>
    </xf>
    <xf numFmtId="2" fontId="100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2" fontId="24" fillId="25" borderId="0" xfId="0" applyNumberFormat="1" applyFont="1" applyFill="1" applyBorder="1" applyAlignment="1">
      <alignment horizontal="center"/>
    </xf>
    <xf numFmtId="2" fontId="24" fillId="25" borderId="0" xfId="0" applyNumberFormat="1" applyFont="1" applyFill="1" applyBorder="1" applyAlignment="1">
      <alignment/>
    </xf>
    <xf numFmtId="2" fontId="12" fillId="24" borderId="6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7" fillId="24" borderId="14" xfId="0" applyFont="1" applyFill="1" applyBorder="1" applyAlignment="1">
      <alignment horizontal="center" vertical="center" wrapText="1"/>
    </xf>
    <xf numFmtId="0" fontId="57" fillId="3" borderId="66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59" fillId="25" borderId="10" xfId="0" applyFont="1" applyFill="1" applyBorder="1" applyAlignment="1">
      <alignment horizontal="center" vertical="center" wrapText="1"/>
    </xf>
    <xf numFmtId="2" fontId="42" fillId="25" borderId="0" xfId="0" applyNumberFormat="1" applyFont="1" applyFill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109" fillId="0" borderId="6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36" fillId="25" borderId="0" xfId="0" applyFont="1" applyFill="1" applyAlignment="1">
      <alignment/>
    </xf>
    <xf numFmtId="0" fontId="111" fillId="0" borderId="0" xfId="0" applyFont="1" applyFill="1" applyBorder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Alignment="1">
      <alignment/>
    </xf>
    <xf numFmtId="0" fontId="36" fillId="25" borderId="0" xfId="0" applyFont="1" applyFill="1" applyBorder="1" applyAlignment="1">
      <alignment/>
    </xf>
    <xf numFmtId="0" fontId="111" fillId="25" borderId="0" xfId="0" applyFont="1" applyFill="1" applyBorder="1" applyAlignment="1">
      <alignment/>
    </xf>
    <xf numFmtId="0" fontId="111" fillId="25" borderId="0" xfId="0" applyFont="1" applyFill="1" applyAlignment="1">
      <alignment/>
    </xf>
    <xf numFmtId="2" fontId="110" fillId="0" borderId="0" xfId="0" applyNumberFormat="1" applyFont="1" applyAlignment="1">
      <alignment horizontal="center"/>
    </xf>
    <xf numFmtId="0" fontId="36" fillId="22" borderId="0" xfId="0" applyFont="1" applyFill="1" applyBorder="1" applyAlignment="1">
      <alignment/>
    </xf>
    <xf numFmtId="49" fontId="112" fillId="25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vertical="center"/>
    </xf>
    <xf numFmtId="0" fontId="36" fillId="25" borderId="0" xfId="0" applyFont="1" applyFill="1" applyAlignment="1">
      <alignment vertical="center"/>
    </xf>
    <xf numFmtId="0" fontId="53" fillId="0" borderId="1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1" fillId="26" borderId="0" xfId="0" applyFont="1" applyFill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115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3" fillId="0" borderId="12" xfId="0" applyFont="1" applyBorder="1" applyAlignment="1">
      <alignment/>
    </xf>
    <xf numFmtId="0" fontId="113" fillId="0" borderId="10" xfId="0" applyFont="1" applyBorder="1" applyAlignment="1">
      <alignment/>
    </xf>
    <xf numFmtId="0" fontId="114" fillId="25" borderId="10" xfId="0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49" fontId="114" fillId="24" borderId="10" xfId="0" applyNumberFormat="1" applyFont="1" applyFill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2" fontId="114" fillId="0" borderId="61" xfId="0" applyNumberFormat="1" applyFont="1" applyFill="1" applyBorder="1" applyAlignment="1">
      <alignment horizontal="center" vertical="center" wrapText="1"/>
    </xf>
    <xf numFmtId="2" fontId="114" fillId="0" borderId="10" xfId="0" applyNumberFormat="1" applyFont="1" applyFill="1" applyBorder="1" applyAlignment="1">
      <alignment horizontal="center" vertical="center" wrapText="1"/>
    </xf>
    <xf numFmtId="2" fontId="114" fillId="24" borderId="10" xfId="0" applyNumberFormat="1" applyFont="1" applyFill="1" applyBorder="1" applyAlignment="1">
      <alignment horizontal="center" vertical="center" wrapText="1"/>
    </xf>
    <xf numFmtId="49" fontId="118" fillId="0" borderId="10" xfId="0" applyNumberFormat="1" applyFont="1" applyBorder="1" applyAlignment="1">
      <alignment horizontal="center" vertical="center" wrapText="1"/>
    </xf>
    <xf numFmtId="49" fontId="118" fillId="25" borderId="10" xfId="0" applyNumberFormat="1" applyFont="1" applyFill="1" applyBorder="1" applyAlignment="1">
      <alignment horizontal="center" vertical="center" wrapText="1"/>
    </xf>
    <xf numFmtId="0" fontId="114" fillId="24" borderId="10" xfId="0" applyFont="1" applyFill="1" applyBorder="1" applyAlignment="1">
      <alignment horizontal="center" vertical="center" wrapText="1"/>
    </xf>
    <xf numFmtId="49" fontId="118" fillId="24" borderId="1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6" fillId="24" borderId="6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 vertical="center" wrapText="1"/>
    </xf>
    <xf numFmtId="49" fontId="123" fillId="24" borderId="10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Fill="1" applyBorder="1" applyAlignment="1">
      <alignment horizontal="center" vertical="center" wrapText="1"/>
    </xf>
    <xf numFmtId="49" fontId="118" fillId="0" borderId="11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18" fillId="24" borderId="11" xfId="0" applyFont="1" applyFill="1" applyBorder="1" applyAlignment="1">
      <alignment horizontal="center" vertical="center" wrapText="1"/>
    </xf>
    <xf numFmtId="0" fontId="118" fillId="0" borderId="40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49" fontId="118" fillId="24" borderId="11" xfId="0" applyNumberFormat="1" applyFont="1" applyFill="1" applyBorder="1" applyAlignment="1">
      <alignment horizontal="center" vertical="center" wrapText="1"/>
    </xf>
    <xf numFmtId="49" fontId="123" fillId="24" borderId="15" xfId="0" applyNumberFormat="1" applyFont="1" applyFill="1" applyBorder="1" applyAlignment="1">
      <alignment horizontal="center" vertical="center" wrapText="1"/>
    </xf>
    <xf numFmtId="49" fontId="123" fillId="24" borderId="61" xfId="0" applyNumberFormat="1" applyFont="1" applyFill="1" applyBorder="1" applyAlignment="1">
      <alignment horizontal="center" vertical="center" wrapText="1"/>
    </xf>
    <xf numFmtId="49" fontId="118" fillId="24" borderId="61" xfId="0" applyNumberFormat="1" applyFont="1" applyFill="1" applyBorder="1" applyAlignment="1">
      <alignment horizontal="center" vertical="center" wrapText="1"/>
    </xf>
    <xf numFmtId="0" fontId="118" fillId="0" borderId="85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18" fillId="0" borderId="66" xfId="0" applyFont="1" applyBorder="1" applyAlignment="1">
      <alignment horizontal="center" vertical="center" wrapText="1"/>
    </xf>
    <xf numFmtId="0" fontId="123" fillId="0" borderId="66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 wrapText="1"/>
    </xf>
    <xf numFmtId="0" fontId="123" fillId="0" borderId="6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8" fillId="24" borderId="65" xfId="0" applyFont="1" applyFill="1" applyBorder="1" applyAlignment="1">
      <alignment horizontal="center" vertical="center" wrapText="1"/>
    </xf>
    <xf numFmtId="0" fontId="122" fillId="24" borderId="32" xfId="0" applyFont="1" applyFill="1" applyBorder="1" applyAlignment="1">
      <alignment horizontal="center" vertical="center" wrapText="1"/>
    </xf>
    <xf numFmtId="0" fontId="114" fillId="0" borderId="61" xfId="0" applyFont="1" applyBorder="1" applyAlignment="1">
      <alignment horizontal="center" vertical="center" wrapText="1"/>
    </xf>
    <xf numFmtId="0" fontId="123" fillId="0" borderId="6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4" fillId="0" borderId="41" xfId="0" applyFont="1" applyFill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2" fontId="121" fillId="24" borderId="15" xfId="0" applyNumberFormat="1" applyFont="1" applyFill="1" applyBorder="1" applyAlignment="1">
      <alignment horizontal="center" vertical="center" wrapText="1"/>
    </xf>
    <xf numFmtId="0" fontId="114" fillId="0" borderId="69" xfId="0" applyFont="1" applyBorder="1" applyAlignment="1">
      <alignment horizontal="center" vertical="center" wrapText="1"/>
    </xf>
    <xf numFmtId="0" fontId="123" fillId="0" borderId="70" xfId="0" applyFont="1" applyBorder="1" applyAlignment="1">
      <alignment horizontal="center" vertical="center" wrapText="1"/>
    </xf>
    <xf numFmtId="0" fontId="114" fillId="0" borderId="45" xfId="0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/>
    </xf>
    <xf numFmtId="0" fontId="124" fillId="0" borderId="13" xfId="0" applyFont="1" applyBorder="1" applyAlignment="1">
      <alignment/>
    </xf>
    <xf numFmtId="0" fontId="6" fillId="0" borderId="61" xfId="0" applyFont="1" applyBorder="1" applyAlignment="1">
      <alignment/>
    </xf>
    <xf numFmtId="2" fontId="125" fillId="0" borderId="10" xfId="0" applyNumberFormat="1" applyFont="1" applyFill="1" applyBorder="1" applyAlignment="1">
      <alignment horizontal="center" vertical="center" wrapText="1"/>
    </xf>
    <xf numFmtId="2" fontId="11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14" fillId="0" borderId="15" xfId="0" applyFont="1" applyBorder="1" applyAlignment="1">
      <alignment horizontal="center" vertical="center"/>
    </xf>
    <xf numFmtId="2" fontId="120" fillId="0" borderId="10" xfId="0" applyNumberFormat="1" applyFont="1" applyBorder="1" applyAlignment="1">
      <alignment horizontal="center" vertical="center" wrapText="1"/>
    </xf>
    <xf numFmtId="2" fontId="6" fillId="24" borderId="40" xfId="0" applyNumberFormat="1" applyFont="1" applyFill="1" applyBorder="1" applyAlignment="1">
      <alignment horizontal="center" vertical="center" wrapText="1"/>
    </xf>
    <xf numFmtId="2" fontId="114" fillId="25" borderId="63" xfId="0" applyNumberFormat="1" applyFont="1" applyFill="1" applyBorder="1" applyAlignment="1">
      <alignment horizontal="center" vertical="center" wrapText="1"/>
    </xf>
    <xf numFmtId="0" fontId="123" fillId="25" borderId="61" xfId="0" applyFont="1" applyFill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8" fillId="0" borderId="10" xfId="0" applyFont="1" applyBorder="1" applyAlignment="1">
      <alignment/>
    </xf>
    <xf numFmtId="2" fontId="6" fillId="0" borderId="64" xfId="0" applyNumberFormat="1" applyFont="1" applyBorder="1" applyAlignment="1">
      <alignment horizontal="center" vertical="center" wrapText="1"/>
    </xf>
    <xf numFmtId="0" fontId="114" fillId="0" borderId="21" xfId="0" applyFont="1" applyBorder="1" applyAlignment="1">
      <alignment/>
    </xf>
    <xf numFmtId="0" fontId="114" fillId="0" borderId="10" xfId="0" applyFont="1" applyBorder="1" applyAlignment="1">
      <alignment/>
    </xf>
    <xf numFmtId="0" fontId="114" fillId="0" borderId="61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2" fontId="116" fillId="0" borderId="15" xfId="0" applyNumberFormat="1" applyFont="1" applyBorder="1" applyAlignment="1">
      <alignment horizontal="center" vertical="center" wrapText="1"/>
    </xf>
    <xf numFmtId="0" fontId="114" fillId="0" borderId="40" xfId="0" applyFont="1" applyBorder="1" applyAlignment="1">
      <alignment horizontal="center" vertical="center" wrapText="1"/>
    </xf>
    <xf numFmtId="2" fontId="116" fillId="0" borderId="10" xfId="0" applyNumberFormat="1" applyFont="1" applyBorder="1" applyAlignment="1">
      <alignment horizontal="center" vertical="center"/>
    </xf>
    <xf numFmtId="2" fontId="116" fillId="0" borderId="10" xfId="0" applyNumberFormat="1" applyFont="1" applyBorder="1" applyAlignment="1">
      <alignment horizontal="center" vertical="center" wrapText="1"/>
    </xf>
    <xf numFmtId="2" fontId="116" fillId="0" borderId="10" xfId="0" applyNumberFormat="1" applyFont="1" applyFill="1" applyBorder="1" applyAlignment="1">
      <alignment horizontal="center" vertical="center" wrapText="1"/>
    </xf>
    <xf numFmtId="0" fontId="113" fillId="0" borderId="13" xfId="0" applyFont="1" applyBorder="1" applyAlignment="1">
      <alignment horizontal="center"/>
    </xf>
    <xf numFmtId="0" fontId="114" fillId="0" borderId="13" xfId="0" applyFont="1" applyBorder="1" applyAlignment="1">
      <alignment horizontal="center" vertical="center" wrapText="1"/>
    </xf>
    <xf numFmtId="0" fontId="11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113" fillId="0" borderId="0" xfId="0" applyNumberFormat="1" applyFont="1" applyAlignment="1">
      <alignment/>
    </xf>
    <xf numFmtId="0" fontId="113" fillId="0" borderId="61" xfId="0" applyFont="1" applyFill="1" applyBorder="1" applyAlignment="1">
      <alignment horizontal="center" vertical="center" wrapText="1"/>
    </xf>
    <xf numFmtId="49" fontId="113" fillId="0" borderId="61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14" fillId="0" borderId="11" xfId="0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 vertical="center"/>
    </xf>
    <xf numFmtId="0" fontId="114" fillId="0" borderId="15" xfId="0" applyFont="1" applyFill="1" applyBorder="1" applyAlignment="1">
      <alignment horizontal="center" vertical="center" wrapText="1"/>
    </xf>
    <xf numFmtId="49" fontId="114" fillId="15" borderId="10" xfId="0" applyNumberFormat="1" applyFont="1" applyFill="1" applyBorder="1" applyAlignment="1">
      <alignment horizontal="center" vertical="center" wrapText="1"/>
    </xf>
    <xf numFmtId="49" fontId="127" fillId="0" borderId="10" xfId="0" applyNumberFormat="1" applyFont="1" applyFill="1" applyBorder="1" applyAlignment="1">
      <alignment horizontal="center" vertical="center" wrapText="1"/>
    </xf>
    <xf numFmtId="0" fontId="127" fillId="0" borderId="15" xfId="0" applyFont="1" applyFill="1" applyBorder="1" applyAlignment="1">
      <alignment horizontal="center" vertical="center" wrapText="1"/>
    </xf>
    <xf numFmtId="49" fontId="114" fillId="0" borderId="10" xfId="0" applyNumberFormat="1" applyFont="1" applyFill="1" applyBorder="1" applyAlignment="1">
      <alignment horizontal="center" vertical="center"/>
    </xf>
    <xf numFmtId="49" fontId="119" fillId="0" borderId="10" xfId="0" applyNumberFormat="1" applyFont="1" applyFill="1" applyBorder="1" applyAlignment="1">
      <alignment horizontal="center" vertical="center" wrapText="1"/>
    </xf>
    <xf numFmtId="0" fontId="118" fillId="0" borderId="11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 wrapText="1"/>
    </xf>
    <xf numFmtId="49" fontId="120" fillId="27" borderId="10" xfId="0" applyNumberFormat="1" applyFont="1" applyFill="1" applyBorder="1" applyAlignment="1">
      <alignment horizontal="center" vertical="center" wrapText="1"/>
    </xf>
    <xf numFmtId="0" fontId="59" fillId="24" borderId="14" xfId="0" applyFont="1" applyFill="1" applyBorder="1" applyAlignment="1">
      <alignment horizontal="center" vertical="center"/>
    </xf>
    <xf numFmtId="49" fontId="120" fillId="14" borderId="10" xfId="0" applyNumberFormat="1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center" vertical="center"/>
    </xf>
    <xf numFmtId="49" fontId="118" fillId="28" borderId="10" xfId="0" applyNumberFormat="1" applyFont="1" applyFill="1" applyBorder="1" applyAlignment="1">
      <alignment horizontal="center" vertical="center" wrapText="1"/>
    </xf>
    <xf numFmtId="49" fontId="114" fillId="5" borderId="10" xfId="0" applyNumberFormat="1" applyFont="1" applyFill="1" applyBorder="1" applyAlignment="1">
      <alignment horizontal="center" vertical="center" wrapText="1"/>
    </xf>
    <xf numFmtId="49" fontId="114" fillId="14" borderId="10" xfId="0" applyNumberFormat="1" applyFont="1" applyFill="1" applyBorder="1" applyAlignment="1">
      <alignment horizontal="center" vertical="center" wrapText="1"/>
    </xf>
    <xf numFmtId="49" fontId="114" fillId="25" borderId="10" xfId="0" applyNumberFormat="1" applyFont="1" applyFill="1" applyBorder="1" applyAlignment="1">
      <alignment horizontal="center" vertical="center" wrapText="1"/>
    </xf>
    <xf numFmtId="49" fontId="114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8" fillId="5" borderId="10" xfId="0" applyNumberFormat="1" applyFont="1" applyFill="1" applyBorder="1" applyAlignment="1">
      <alignment horizontal="center" vertical="center" wrapText="1"/>
    </xf>
    <xf numFmtId="49" fontId="129" fillId="14" borderId="10" xfId="0" applyNumberFormat="1" applyFont="1" applyFill="1" applyBorder="1" applyAlignment="1">
      <alignment horizontal="center" vertical="center" wrapText="1"/>
    </xf>
    <xf numFmtId="0" fontId="114" fillId="5" borderId="10" xfId="0" applyFont="1" applyFill="1" applyBorder="1" applyAlignment="1">
      <alignment horizontal="center" vertical="center" wrapText="1"/>
    </xf>
    <xf numFmtId="49" fontId="113" fillId="5" borderId="61" xfId="0" applyNumberFormat="1" applyFont="1" applyFill="1" applyBorder="1" applyAlignment="1">
      <alignment horizontal="center" vertical="center" wrapText="1"/>
    </xf>
    <xf numFmtId="0" fontId="123" fillId="4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49" fontId="131" fillId="0" borderId="10" xfId="0" applyNumberFormat="1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49" fontId="123" fillId="7" borderId="10" xfId="0" applyNumberFormat="1" applyFont="1" applyFill="1" applyBorder="1" applyAlignment="1">
      <alignment horizontal="center" vertical="center" wrapText="1"/>
    </xf>
    <xf numFmtId="49" fontId="113" fillId="27" borderId="61" xfId="0" applyNumberFormat="1" applyFont="1" applyFill="1" applyBorder="1" applyAlignment="1">
      <alignment horizontal="center" vertical="center" wrapText="1"/>
    </xf>
    <xf numFmtId="0" fontId="131" fillId="11" borderId="10" xfId="0" applyFont="1" applyFill="1" applyBorder="1" applyAlignment="1">
      <alignment horizontal="center" vertical="center" wrapText="1"/>
    </xf>
    <xf numFmtId="49" fontId="114" fillId="11" borderId="10" xfId="0" applyNumberFormat="1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14" fillId="0" borderId="66" xfId="0" applyFont="1" applyFill="1" applyBorder="1" applyAlignment="1">
      <alignment horizontal="center" vertical="center" wrapText="1"/>
    </xf>
    <xf numFmtId="2" fontId="114" fillId="0" borderId="13" xfId="0" applyNumberFormat="1" applyFont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/>
    </xf>
    <xf numFmtId="2" fontId="131" fillId="0" borderId="13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/>
    </xf>
    <xf numFmtId="0" fontId="114" fillId="0" borderId="61" xfId="0" applyFont="1" applyBorder="1" applyAlignment="1">
      <alignment horizontal="center"/>
    </xf>
    <xf numFmtId="0" fontId="133" fillId="0" borderId="61" xfId="0" applyFont="1" applyFill="1" applyBorder="1" applyAlignment="1">
      <alignment horizontal="left" wrapText="1"/>
    </xf>
    <xf numFmtId="0" fontId="133" fillId="16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4" fillId="21" borderId="10" xfId="0" applyFont="1" applyFill="1" applyBorder="1" applyAlignment="1">
      <alignment horizontal="center" vertical="center" wrapText="1"/>
    </xf>
    <xf numFmtId="0" fontId="133" fillId="0" borderId="0" xfId="0" applyFont="1" applyAlignment="1">
      <alignment/>
    </xf>
    <xf numFmtId="0" fontId="133" fillId="0" borderId="0" xfId="0" applyFont="1" applyFill="1" applyAlignment="1">
      <alignment/>
    </xf>
    <xf numFmtId="2" fontId="114" fillId="0" borderId="10" xfId="0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 wrapText="1"/>
    </xf>
    <xf numFmtId="0" fontId="134" fillId="0" borderId="0" xfId="0" applyFont="1" applyAlignment="1">
      <alignment/>
    </xf>
    <xf numFmtId="0" fontId="133" fillId="0" borderId="0" xfId="0" applyFont="1" applyAlignment="1">
      <alignment/>
    </xf>
    <xf numFmtId="0" fontId="114" fillId="0" borderId="0" xfId="0" applyFont="1" applyFill="1" applyAlignment="1">
      <alignment/>
    </xf>
    <xf numFmtId="2" fontId="114" fillId="0" borderId="15" xfId="0" applyNumberFormat="1" applyFont="1" applyFill="1" applyBorder="1" applyAlignment="1">
      <alignment horizontal="center" vertical="center"/>
    </xf>
    <xf numFmtId="0" fontId="138" fillId="0" borderId="0" xfId="0" applyFont="1" applyAlignment="1">
      <alignment/>
    </xf>
    <xf numFmtId="0" fontId="138" fillId="0" borderId="0" xfId="0" applyFont="1" applyFill="1" applyAlignment="1">
      <alignment/>
    </xf>
    <xf numFmtId="0" fontId="133" fillId="0" borderId="0" xfId="0" applyFont="1" applyAlignment="1">
      <alignment horizontal="center"/>
    </xf>
    <xf numFmtId="0" fontId="134" fillId="0" borderId="0" xfId="0" applyFont="1" applyAlignment="1">
      <alignment horizontal="center" vertical="center"/>
    </xf>
    <xf numFmtId="0" fontId="135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2" fontId="118" fillId="0" borderId="14" xfId="0" applyNumberFormat="1" applyFont="1" applyFill="1" applyBorder="1" applyAlignment="1">
      <alignment horizontal="center" vertical="center" wrapText="1"/>
    </xf>
    <xf numFmtId="2" fontId="118" fillId="24" borderId="14" xfId="0" applyNumberFormat="1" applyFont="1" applyFill="1" applyBorder="1" applyAlignment="1">
      <alignment horizontal="center" vertical="center" wrapText="1"/>
    </xf>
    <xf numFmtId="2" fontId="114" fillId="0" borderId="14" xfId="0" applyNumberFormat="1" applyFont="1" applyFill="1" applyBorder="1" applyAlignment="1">
      <alignment horizontal="center" vertical="center" wrapText="1"/>
    </xf>
    <xf numFmtId="2" fontId="127" fillId="0" borderId="14" xfId="0" applyNumberFormat="1" applyFont="1" applyFill="1" applyBorder="1" applyAlignment="1">
      <alignment horizontal="center" vertical="center" wrapText="1"/>
    </xf>
    <xf numFmtId="2" fontId="114" fillId="0" borderId="19" xfId="0" applyNumberFormat="1" applyFont="1" applyFill="1" applyBorder="1" applyAlignment="1">
      <alignment horizontal="center" vertical="center" wrapText="1"/>
    </xf>
    <xf numFmtId="2" fontId="114" fillId="24" borderId="19" xfId="0" applyNumberFormat="1" applyFont="1" applyFill="1" applyBorder="1" applyAlignment="1">
      <alignment horizontal="center" vertical="center" wrapText="1"/>
    </xf>
    <xf numFmtId="2" fontId="114" fillId="5" borderId="19" xfId="0" applyNumberFormat="1" applyFont="1" applyFill="1" applyBorder="1" applyAlignment="1">
      <alignment horizontal="center" vertical="center" wrapText="1"/>
    </xf>
    <xf numFmtId="2" fontId="114" fillId="24" borderId="14" xfId="0" applyNumberFormat="1" applyFont="1" applyFill="1" applyBorder="1" applyAlignment="1">
      <alignment horizontal="center" vertical="center" wrapText="1"/>
    </xf>
    <xf numFmtId="0" fontId="114" fillId="0" borderId="61" xfId="0" applyFont="1" applyFill="1" applyBorder="1" applyAlignment="1">
      <alignment horizontal="center" vertical="center" wrapText="1"/>
    </xf>
    <xf numFmtId="0" fontId="114" fillId="0" borderId="90" xfId="0" applyFont="1" applyFill="1" applyBorder="1" applyAlignment="1">
      <alignment horizontal="center" vertical="center"/>
    </xf>
    <xf numFmtId="49" fontId="114" fillId="0" borderId="30" xfId="0" applyNumberFormat="1" applyFont="1" applyFill="1" applyBorder="1" applyAlignment="1">
      <alignment horizontal="center" vertical="center" wrapText="1"/>
    </xf>
    <xf numFmtId="0" fontId="114" fillId="0" borderId="29" xfId="0" applyFont="1" applyFill="1" applyBorder="1" applyAlignment="1">
      <alignment horizontal="center" vertical="center"/>
    </xf>
    <xf numFmtId="0" fontId="114" fillId="0" borderId="91" xfId="0" applyFont="1" applyFill="1" applyBorder="1" applyAlignment="1">
      <alignment horizontal="center" vertical="center"/>
    </xf>
    <xf numFmtId="0" fontId="114" fillId="0" borderId="32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4" fillId="0" borderId="92" xfId="0" applyFont="1" applyFill="1" applyBorder="1" applyAlignment="1">
      <alignment horizontal="center" vertical="center"/>
    </xf>
    <xf numFmtId="0" fontId="114" fillId="0" borderId="61" xfId="0" applyFont="1" applyFill="1" applyBorder="1" applyAlignment="1">
      <alignment horizontal="center" vertical="center"/>
    </xf>
    <xf numFmtId="49" fontId="114" fillId="0" borderId="62" xfId="0" applyNumberFormat="1" applyFont="1" applyFill="1" applyBorder="1" applyAlignment="1">
      <alignment horizontal="center" vertical="center" wrapText="1"/>
    </xf>
    <xf numFmtId="2" fontId="118" fillId="0" borderId="19" xfId="0" applyNumberFormat="1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 horizontal="center" vertical="center" wrapText="1"/>
    </xf>
    <xf numFmtId="49" fontId="114" fillId="5" borderId="61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/>
    </xf>
    <xf numFmtId="0" fontId="137" fillId="0" borderId="0" xfId="0" applyFont="1" applyFill="1" applyAlignment="1">
      <alignment horizontal="center"/>
    </xf>
    <xf numFmtId="0" fontId="137" fillId="0" borderId="0" xfId="0" applyFont="1" applyFill="1" applyAlignment="1">
      <alignment/>
    </xf>
    <xf numFmtId="0" fontId="114" fillId="0" borderId="67" xfId="0" applyFont="1" applyFill="1" applyBorder="1" applyAlignment="1">
      <alignment horizontal="center" vertical="center" wrapText="1"/>
    </xf>
    <xf numFmtId="0" fontId="114" fillId="0" borderId="31" xfId="0" applyFont="1" applyFill="1" applyBorder="1" applyAlignment="1">
      <alignment horizontal="center" vertical="center"/>
    </xf>
    <xf numFmtId="0" fontId="114" fillId="0" borderId="32" xfId="0" applyFont="1" applyFill="1" applyBorder="1" applyAlignment="1">
      <alignment horizontal="center" vertical="center"/>
    </xf>
    <xf numFmtId="0" fontId="114" fillId="0" borderId="33" xfId="0" applyFont="1" applyFill="1" applyBorder="1" applyAlignment="1">
      <alignment horizontal="center" vertical="center"/>
    </xf>
    <xf numFmtId="2" fontId="114" fillId="0" borderId="32" xfId="0" applyNumberFormat="1" applyFont="1" applyFill="1" applyBorder="1" applyAlignment="1">
      <alignment horizontal="center" vertical="center" wrapText="1"/>
    </xf>
    <xf numFmtId="49" fontId="114" fillId="0" borderId="33" xfId="0" applyNumberFormat="1" applyFont="1" applyFill="1" applyBorder="1" applyAlignment="1">
      <alignment horizontal="center" vertical="center" wrapText="1"/>
    </xf>
    <xf numFmtId="0" fontId="114" fillId="0" borderId="63" xfId="0" applyFont="1" applyFill="1" applyBorder="1" applyAlignment="1">
      <alignment horizontal="center" vertical="center"/>
    </xf>
    <xf numFmtId="49" fontId="114" fillId="0" borderId="61" xfId="0" applyNumberFormat="1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center" vertical="center" wrapText="1"/>
    </xf>
    <xf numFmtId="0" fontId="137" fillId="0" borderId="4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vertical="center" wrapText="1"/>
    </xf>
    <xf numFmtId="0" fontId="114" fillId="0" borderId="85" xfId="0" applyFont="1" applyFill="1" applyBorder="1" applyAlignment="1">
      <alignment horizontal="center" vertical="center" wrapText="1"/>
    </xf>
    <xf numFmtId="0" fontId="114" fillId="0" borderId="8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/>
    </xf>
    <xf numFmtId="0" fontId="114" fillId="0" borderId="10" xfId="0" applyFont="1" applyFill="1" applyBorder="1" applyAlignment="1">
      <alignment horizontal="right" vertical="center"/>
    </xf>
    <xf numFmtId="0" fontId="114" fillId="0" borderId="15" xfId="0" applyFont="1" applyFill="1" applyBorder="1" applyAlignment="1">
      <alignment horizontal="right" vertical="center"/>
    </xf>
    <xf numFmtId="0" fontId="114" fillId="0" borderId="15" xfId="0" applyFont="1" applyFill="1" applyBorder="1" applyAlignment="1">
      <alignment horizontal="center" vertical="center"/>
    </xf>
    <xf numFmtId="2" fontId="114" fillId="0" borderId="32" xfId="0" applyNumberFormat="1" applyFont="1" applyFill="1" applyBorder="1" applyAlignment="1">
      <alignment horizontal="center" vertical="center"/>
    </xf>
    <xf numFmtId="49" fontId="114" fillId="0" borderId="45" xfId="0" applyNumberFormat="1" applyFont="1" applyFill="1" applyBorder="1" applyAlignment="1">
      <alignment horizontal="center" vertical="center" wrapText="1"/>
    </xf>
    <xf numFmtId="0" fontId="114" fillId="0" borderId="44" xfId="0" applyFont="1" applyFill="1" applyBorder="1" applyAlignment="1">
      <alignment horizontal="center" vertical="center" wrapText="1"/>
    </xf>
    <xf numFmtId="0" fontId="114" fillId="0" borderId="68" xfId="0" applyFont="1" applyFill="1" applyBorder="1" applyAlignment="1">
      <alignment/>
    </xf>
    <xf numFmtId="0" fontId="114" fillId="0" borderId="69" xfId="0" applyFont="1" applyFill="1" applyBorder="1" applyAlignment="1">
      <alignment horizontal="center" vertical="center" wrapText="1"/>
    </xf>
    <xf numFmtId="49" fontId="114" fillId="0" borderId="69" xfId="0" applyNumberFormat="1" applyFont="1" applyFill="1" applyBorder="1" applyAlignment="1">
      <alignment horizontal="center" vertical="center" wrapText="1"/>
    </xf>
    <xf numFmtId="0" fontId="114" fillId="0" borderId="61" xfId="0" applyFont="1" applyFill="1" applyBorder="1" applyAlignment="1">
      <alignment/>
    </xf>
    <xf numFmtId="0" fontId="114" fillId="0" borderId="69" xfId="0" applyFont="1" applyFill="1" applyBorder="1" applyAlignment="1">
      <alignment horizontal="center" vertical="center"/>
    </xf>
    <xf numFmtId="2" fontId="114" fillId="0" borderId="69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center"/>
    </xf>
    <xf numFmtId="0" fontId="137" fillId="0" borderId="3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center" wrapText="1"/>
    </xf>
    <xf numFmtId="0" fontId="114" fillId="0" borderId="66" xfId="0" applyFont="1" applyFill="1" applyBorder="1" applyAlignment="1">
      <alignment horizontal="center"/>
    </xf>
    <xf numFmtId="196" fontId="114" fillId="0" borderId="10" xfId="0" applyNumberFormat="1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/>
    </xf>
    <xf numFmtId="0" fontId="137" fillId="0" borderId="1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/>
    </xf>
    <xf numFmtId="0" fontId="114" fillId="0" borderId="0" xfId="0" applyFont="1" applyFill="1" applyBorder="1" applyAlignment="1">
      <alignment horizontal="right"/>
    </xf>
    <xf numFmtId="2" fontId="114" fillId="0" borderId="0" xfId="0" applyNumberFormat="1" applyFont="1" applyFill="1" applyBorder="1" applyAlignment="1">
      <alignment horizontal="center"/>
    </xf>
    <xf numFmtId="49" fontId="114" fillId="0" borderId="0" xfId="0" applyNumberFormat="1" applyFont="1" applyFill="1" applyBorder="1" applyAlignment="1">
      <alignment horizontal="center" vertical="center" wrapText="1"/>
    </xf>
    <xf numFmtId="2" fontId="114" fillId="0" borderId="0" xfId="0" applyNumberFormat="1" applyFont="1" applyFill="1" applyAlignment="1">
      <alignment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 wrapText="1"/>
    </xf>
    <xf numFmtId="2" fontId="114" fillId="0" borderId="0" xfId="0" applyNumberFormat="1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0" fontId="133" fillId="0" borderId="0" xfId="0" applyFont="1" applyFill="1" applyBorder="1" applyAlignment="1">
      <alignment/>
    </xf>
    <xf numFmtId="0" fontId="133" fillId="0" borderId="0" xfId="0" applyFont="1" applyBorder="1" applyAlignment="1">
      <alignment/>
    </xf>
    <xf numFmtId="0" fontId="133" fillId="0" borderId="13" xfId="0" applyFont="1" applyFill="1" applyBorder="1" applyAlignment="1">
      <alignment/>
    </xf>
    <xf numFmtId="0" fontId="133" fillId="0" borderId="0" xfId="0" applyFont="1" applyFill="1" applyAlignment="1">
      <alignment horizontal="center"/>
    </xf>
    <xf numFmtId="2" fontId="114" fillId="0" borderId="14" xfId="0" applyNumberFormat="1" applyFont="1" applyBorder="1" applyAlignment="1">
      <alignment horizontal="center" vertical="center" wrapText="1"/>
    </xf>
    <xf numFmtId="0" fontId="114" fillId="0" borderId="63" xfId="0" applyFont="1" applyFill="1" applyBorder="1" applyAlignment="1">
      <alignment/>
    </xf>
    <xf numFmtId="2" fontId="114" fillId="0" borderId="69" xfId="0" applyNumberFormat="1" applyFont="1" applyFill="1" applyBorder="1" applyAlignment="1">
      <alignment horizontal="center" vertical="center" wrapText="1"/>
    </xf>
    <xf numFmtId="49" fontId="114" fillId="0" borderId="70" xfId="0" applyNumberFormat="1" applyFont="1" applyFill="1" applyBorder="1" applyAlignment="1">
      <alignment horizontal="center" vertical="center" wrapText="1"/>
    </xf>
    <xf numFmtId="2" fontId="118" fillId="0" borderId="14" xfId="0" applyNumberFormat="1" applyFont="1" applyBorder="1" applyAlignment="1">
      <alignment horizontal="center" vertical="center" wrapText="1"/>
    </xf>
    <xf numFmtId="2" fontId="118" fillId="25" borderId="14" xfId="0" applyNumberFormat="1" applyFont="1" applyFill="1" applyBorder="1" applyAlignment="1">
      <alignment horizontal="center" vertical="center" wrapText="1"/>
    </xf>
    <xf numFmtId="2" fontId="125" fillId="0" borderId="14" xfId="0" applyNumberFormat="1" applyFont="1" applyFill="1" applyBorder="1" applyAlignment="1">
      <alignment horizontal="center" vertical="center"/>
    </xf>
    <xf numFmtId="2" fontId="132" fillId="0" borderId="14" xfId="0" applyNumberFormat="1" applyFont="1" applyFill="1" applyBorder="1" applyAlignment="1">
      <alignment horizontal="center" vertical="center"/>
    </xf>
    <xf numFmtId="2" fontId="132" fillId="0" borderId="41" xfId="0" applyNumberFormat="1" applyFont="1" applyFill="1" applyBorder="1" applyAlignment="1">
      <alignment horizontal="center" vertical="center"/>
    </xf>
    <xf numFmtId="0" fontId="114" fillId="0" borderId="20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2" fontId="114" fillId="0" borderId="21" xfId="0" applyNumberFormat="1" applyFont="1" applyFill="1" applyBorder="1" applyAlignment="1">
      <alignment horizontal="center" vertical="center" wrapText="1"/>
    </xf>
    <xf numFmtId="49" fontId="114" fillId="0" borderId="22" xfId="0" applyNumberFormat="1" applyFont="1" applyFill="1" applyBorder="1" applyAlignment="1">
      <alignment horizontal="center" vertical="center" wrapText="1"/>
    </xf>
    <xf numFmtId="0" fontId="114" fillId="0" borderId="29" xfId="0" applyFont="1" applyFill="1" applyBorder="1" applyAlignment="1">
      <alignment horizontal="center" vertical="center" wrapText="1"/>
    </xf>
    <xf numFmtId="0" fontId="114" fillId="0" borderId="31" xfId="0" applyFont="1" applyFill="1" applyBorder="1" applyAlignment="1">
      <alignment horizontal="center" vertical="center" wrapText="1"/>
    </xf>
    <xf numFmtId="0" fontId="114" fillId="0" borderId="55" xfId="0" applyFont="1" applyFill="1" applyBorder="1" applyAlignment="1">
      <alignment horizontal="center" vertical="center" wrapText="1"/>
    </xf>
    <xf numFmtId="0" fontId="114" fillId="0" borderId="68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/>
    </xf>
    <xf numFmtId="2" fontId="118" fillId="0" borderId="12" xfId="0" applyNumberFormat="1" applyFont="1" applyBorder="1" applyAlignment="1">
      <alignment horizontal="center" vertical="center" wrapText="1"/>
    </xf>
    <xf numFmtId="49" fontId="118" fillId="0" borderId="12" xfId="0" applyNumberFormat="1" applyFont="1" applyBorder="1" applyAlignment="1">
      <alignment horizontal="center" vertical="center" wrapText="1"/>
    </xf>
    <xf numFmtId="0" fontId="114" fillId="0" borderId="45" xfId="0" applyFont="1" applyFill="1" applyBorder="1" applyAlignment="1">
      <alignment horizontal="right" vertical="center" wrapText="1"/>
    </xf>
    <xf numFmtId="2" fontId="114" fillId="0" borderId="45" xfId="0" applyNumberFormat="1" applyFont="1" applyFill="1" applyBorder="1" applyAlignment="1">
      <alignment horizontal="center" vertical="center"/>
    </xf>
    <xf numFmtId="0" fontId="114" fillId="0" borderId="20" xfId="0" applyFont="1" applyFill="1" applyBorder="1" applyAlignment="1">
      <alignment horizontal="center" vertical="center"/>
    </xf>
    <xf numFmtId="2" fontId="114" fillId="0" borderId="21" xfId="0" applyNumberFormat="1" applyFont="1" applyFill="1" applyBorder="1" applyAlignment="1">
      <alignment horizontal="center" vertical="center"/>
    </xf>
    <xf numFmtId="2" fontId="114" fillId="24" borderId="12" xfId="0" applyNumberFormat="1" applyFont="1" applyFill="1" applyBorder="1" applyAlignment="1">
      <alignment horizontal="center" vertical="center" wrapText="1"/>
    </xf>
    <xf numFmtId="2" fontId="114" fillId="24" borderId="13" xfId="0" applyNumberFormat="1" applyFont="1" applyFill="1" applyBorder="1" applyAlignment="1">
      <alignment horizontal="center" vertical="center" wrapText="1"/>
    </xf>
    <xf numFmtId="0" fontId="114" fillId="0" borderId="61" xfId="0" applyFont="1" applyFill="1" applyBorder="1" applyAlignment="1">
      <alignment horizontal="center" wrapText="1"/>
    </xf>
    <xf numFmtId="0" fontId="114" fillId="0" borderId="61" xfId="0" applyFont="1" applyFill="1" applyBorder="1" applyAlignment="1">
      <alignment horizontal="right" vertical="center" wrapText="1"/>
    </xf>
    <xf numFmtId="2" fontId="114" fillId="24" borderId="36" xfId="0" applyNumberFormat="1" applyFont="1" applyFill="1" applyBorder="1" applyAlignment="1">
      <alignment horizontal="center" vertical="center" wrapText="1"/>
    </xf>
    <xf numFmtId="0" fontId="114" fillId="0" borderId="61" xfId="0" applyFont="1" applyFill="1" applyBorder="1" applyAlignment="1">
      <alignment horizontal="right"/>
    </xf>
    <xf numFmtId="0" fontId="114" fillId="0" borderId="21" xfId="0" applyFont="1" applyFill="1" applyBorder="1" applyAlignment="1">
      <alignment horizontal="center" wrapText="1"/>
    </xf>
    <xf numFmtId="0" fontId="114" fillId="0" borderId="22" xfId="0" applyFont="1" applyFill="1" applyBorder="1" applyAlignment="1">
      <alignment/>
    </xf>
    <xf numFmtId="0" fontId="137" fillId="0" borderId="45" xfId="0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 horizontal="center" vertical="center"/>
    </xf>
    <xf numFmtId="2" fontId="137" fillId="0" borderId="45" xfId="0" applyNumberFormat="1" applyFont="1" applyFill="1" applyBorder="1" applyAlignment="1">
      <alignment horizontal="center" vertical="center" wrapText="1"/>
    </xf>
    <xf numFmtId="0" fontId="114" fillId="0" borderId="45" xfId="0" applyFont="1" applyFill="1" applyBorder="1" applyAlignment="1">
      <alignment/>
    </xf>
    <xf numFmtId="2" fontId="118" fillId="0" borderId="41" xfId="0" applyNumberFormat="1" applyFont="1" applyBorder="1" applyAlignment="1">
      <alignment horizontal="center" vertical="center" wrapText="1"/>
    </xf>
    <xf numFmtId="2" fontId="118" fillId="0" borderId="19" xfId="0" applyNumberFormat="1" applyFont="1" applyBorder="1" applyAlignment="1">
      <alignment horizontal="center" vertical="center" wrapText="1"/>
    </xf>
    <xf numFmtId="2" fontId="118" fillId="24" borderId="41" xfId="0" applyNumberFormat="1" applyFont="1" applyFill="1" applyBorder="1" applyAlignment="1">
      <alignment horizontal="center" vertical="center" wrapText="1"/>
    </xf>
    <xf numFmtId="2" fontId="116" fillId="0" borderId="93" xfId="0" applyNumberFormat="1" applyFont="1" applyBorder="1" applyAlignment="1">
      <alignment horizontal="center" vertical="center" wrapText="1"/>
    </xf>
    <xf numFmtId="2" fontId="118" fillId="0" borderId="56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116" fillId="24" borderId="55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/>
    </xf>
    <xf numFmtId="4" fontId="118" fillId="0" borderId="41" xfId="0" applyNumberFormat="1" applyFont="1" applyFill="1" applyBorder="1" applyAlignment="1">
      <alignment horizontal="center" vertical="center" wrapText="1"/>
    </xf>
    <xf numFmtId="4" fontId="118" fillId="25" borderId="41" xfId="0" applyNumberFormat="1" applyFont="1" applyFill="1" applyBorder="1" applyAlignment="1">
      <alignment horizontal="center" vertical="center" wrapText="1"/>
    </xf>
    <xf numFmtId="2" fontId="6" fillId="22" borderId="14" xfId="0" applyNumberFormat="1" applyFont="1" applyFill="1" applyBorder="1" applyAlignment="1">
      <alignment horizontal="center" vertical="center"/>
    </xf>
    <xf numFmtId="0" fontId="114" fillId="0" borderId="94" xfId="0" applyFont="1" applyFill="1" applyBorder="1" applyAlignment="1">
      <alignment horizontal="center" vertical="center"/>
    </xf>
    <xf numFmtId="2" fontId="114" fillId="0" borderId="24" xfId="0" applyNumberFormat="1" applyFont="1" applyFill="1" applyBorder="1" applyAlignment="1">
      <alignment horizontal="center" vertical="center"/>
    </xf>
    <xf numFmtId="0" fontId="114" fillId="0" borderId="95" xfId="0" applyFont="1" applyFill="1" applyBorder="1" applyAlignment="1">
      <alignment horizontal="center" vertical="center"/>
    </xf>
    <xf numFmtId="49" fontId="114" fillId="0" borderId="96" xfId="0" applyNumberFormat="1" applyFont="1" applyFill="1" applyBorder="1" applyAlignment="1">
      <alignment horizontal="center" vertical="center" wrapText="1"/>
    </xf>
    <xf numFmtId="49" fontId="114" fillId="0" borderId="97" xfId="0" applyNumberFormat="1" applyFont="1" applyFill="1" applyBorder="1" applyAlignment="1">
      <alignment horizontal="center" vertical="center" wrapText="1"/>
    </xf>
    <xf numFmtId="49" fontId="114" fillId="0" borderId="51" xfId="0" applyNumberFormat="1" applyFont="1" applyFill="1" applyBorder="1" applyAlignment="1">
      <alignment horizontal="center" vertical="center" wrapText="1"/>
    </xf>
    <xf numFmtId="49" fontId="114" fillId="0" borderId="98" xfId="0" applyNumberFormat="1" applyFont="1" applyFill="1" applyBorder="1" applyAlignment="1">
      <alignment horizontal="center" vertical="center" wrapText="1"/>
    </xf>
    <xf numFmtId="49" fontId="114" fillId="0" borderId="99" xfId="0" applyNumberFormat="1" applyFont="1" applyFill="1" applyBorder="1" applyAlignment="1">
      <alignment horizontal="center" vertical="center" wrapText="1"/>
    </xf>
    <xf numFmtId="49" fontId="114" fillId="0" borderId="100" xfId="0" applyNumberFormat="1" applyFont="1" applyFill="1" applyBorder="1" applyAlignment="1">
      <alignment horizontal="center" vertical="center" wrapText="1"/>
    </xf>
    <xf numFmtId="49" fontId="114" fillId="0" borderId="101" xfId="0" applyNumberFormat="1" applyFont="1" applyFill="1" applyBorder="1" applyAlignment="1">
      <alignment horizontal="center" vertical="center" wrapText="1"/>
    </xf>
    <xf numFmtId="2" fontId="114" fillId="0" borderId="51" xfId="0" applyNumberFormat="1" applyFont="1" applyFill="1" applyBorder="1" applyAlignment="1">
      <alignment horizontal="center" vertical="center"/>
    </xf>
    <xf numFmtId="2" fontId="114" fillId="0" borderId="22" xfId="0" applyNumberFormat="1" applyFont="1" applyFill="1" applyBorder="1" applyAlignment="1">
      <alignment horizontal="center" vertical="center"/>
    </xf>
    <xf numFmtId="2" fontId="114" fillId="0" borderId="30" xfId="0" applyNumberFormat="1" applyFont="1" applyFill="1" applyBorder="1" applyAlignment="1">
      <alignment horizontal="center" vertical="center" wrapText="1"/>
    </xf>
    <xf numFmtId="2" fontId="114" fillId="0" borderId="30" xfId="0" applyNumberFormat="1" applyFont="1" applyFill="1" applyBorder="1" applyAlignment="1">
      <alignment horizontal="center" vertical="center"/>
    </xf>
    <xf numFmtId="2" fontId="114" fillId="0" borderId="24" xfId="0" applyNumberFormat="1" applyFont="1" applyFill="1" applyBorder="1" applyAlignment="1">
      <alignment horizontal="center" vertical="center" wrapText="1"/>
    </xf>
    <xf numFmtId="2" fontId="114" fillId="0" borderId="83" xfId="0" applyNumberFormat="1" applyFont="1" applyFill="1" applyBorder="1" applyAlignment="1">
      <alignment horizontal="center" vertical="center" wrapText="1"/>
    </xf>
    <xf numFmtId="2" fontId="114" fillId="0" borderId="62" xfId="0" applyNumberFormat="1" applyFont="1" applyFill="1" applyBorder="1" applyAlignment="1">
      <alignment horizontal="center" vertical="center"/>
    </xf>
    <xf numFmtId="2" fontId="114" fillId="0" borderId="33" xfId="0" applyNumberFormat="1" applyFont="1" applyFill="1" applyBorder="1" applyAlignment="1">
      <alignment horizontal="center" vertical="center"/>
    </xf>
    <xf numFmtId="4" fontId="114" fillId="0" borderId="24" xfId="0" applyNumberFormat="1" applyFont="1" applyFill="1" applyBorder="1" applyAlignment="1">
      <alignment horizontal="center" vertical="center" wrapText="1"/>
    </xf>
    <xf numFmtId="0" fontId="118" fillId="25" borderId="11" xfId="0" applyFont="1" applyFill="1" applyBorder="1" applyAlignment="1">
      <alignment horizontal="center" vertical="center" wrapText="1"/>
    </xf>
    <xf numFmtId="49" fontId="123" fillId="25" borderId="10" xfId="0" applyNumberFormat="1" applyFont="1" applyFill="1" applyBorder="1" applyAlignment="1">
      <alignment horizontal="center" vertical="center" wrapText="1"/>
    </xf>
    <xf numFmtId="0" fontId="60" fillId="25" borderId="14" xfId="0" applyFont="1" applyFill="1" applyBorder="1" applyAlignment="1">
      <alignment horizontal="center" vertical="center" wrapText="1"/>
    </xf>
    <xf numFmtId="2" fontId="40" fillId="25" borderId="0" xfId="0" applyNumberFormat="1" applyFont="1" applyFill="1" applyAlignment="1">
      <alignment/>
    </xf>
    <xf numFmtId="0" fontId="114" fillId="0" borderId="80" xfId="0" applyFont="1" applyFill="1" applyBorder="1" applyAlignment="1">
      <alignment horizontal="center" vertical="center"/>
    </xf>
    <xf numFmtId="2" fontId="114" fillId="0" borderId="83" xfId="0" applyNumberFormat="1" applyFont="1" applyFill="1" applyBorder="1" applyAlignment="1">
      <alignment horizontal="center" vertical="center"/>
    </xf>
    <xf numFmtId="0" fontId="122" fillId="25" borderId="10" xfId="0" applyFont="1" applyFill="1" applyBorder="1" applyAlignment="1">
      <alignment horizontal="center" vertical="center" wrapText="1"/>
    </xf>
    <xf numFmtId="2" fontId="114" fillId="0" borderId="6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0" fillId="0" borderId="6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9" fillId="0" borderId="6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31" fillId="0" borderId="6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61" xfId="0" applyFont="1" applyBorder="1" applyAlignment="1">
      <alignment/>
    </xf>
    <xf numFmtId="0" fontId="28" fillId="0" borderId="6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3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6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14" fillId="0" borderId="102" xfId="0" applyNumberFormat="1" applyFont="1" applyFill="1" applyBorder="1" applyAlignment="1">
      <alignment horizontal="center" vertical="center" wrapText="1"/>
    </xf>
    <xf numFmtId="49" fontId="114" fillId="0" borderId="62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/>
    </xf>
    <xf numFmtId="0" fontId="109" fillId="0" borderId="1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113" fillId="0" borderId="12" xfId="0" applyFont="1" applyBorder="1" applyAlignment="1">
      <alignment/>
    </xf>
    <xf numFmtId="0" fontId="114" fillId="0" borderId="79" xfId="0" applyFont="1" applyFill="1" applyBorder="1" applyAlignment="1">
      <alignment horizontal="center" vertical="center" wrapText="1"/>
    </xf>
    <xf numFmtId="0" fontId="114" fillId="0" borderId="67" xfId="0" applyFont="1" applyFill="1" applyBorder="1" applyAlignment="1">
      <alignment horizontal="center" vertical="center" wrapText="1"/>
    </xf>
    <xf numFmtId="0" fontId="134" fillId="0" borderId="0" xfId="0" applyFont="1" applyFill="1" applyAlignment="1">
      <alignment horizontal="center"/>
    </xf>
    <xf numFmtId="0" fontId="134" fillId="0" borderId="0" xfId="0" applyFont="1" applyFill="1" applyAlignment="1">
      <alignment/>
    </xf>
    <xf numFmtId="0" fontId="133" fillId="0" borderId="0" xfId="0" applyFont="1" applyFill="1" applyAlignment="1">
      <alignment horizontal="left"/>
    </xf>
    <xf numFmtId="0" fontId="134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136" fillId="0" borderId="0" xfId="0" applyFont="1" applyFill="1" applyAlignment="1">
      <alignment horizontal="center" vertical="center" wrapText="1"/>
    </xf>
    <xf numFmtId="0" fontId="114" fillId="0" borderId="71" xfId="0" applyFont="1" applyFill="1" applyBorder="1" applyAlignment="1">
      <alignment horizontal="center" vertical="center" wrapText="1"/>
    </xf>
    <xf numFmtId="0" fontId="114" fillId="0" borderId="61" xfId="0" applyFont="1" applyFill="1" applyBorder="1" applyAlignment="1">
      <alignment horizontal="center" vertical="center" wrapText="1"/>
    </xf>
    <xf numFmtId="2" fontId="114" fillId="0" borderId="71" xfId="0" applyNumberFormat="1" applyFont="1" applyFill="1" applyBorder="1" applyAlignment="1">
      <alignment horizontal="center" vertical="center" wrapText="1"/>
    </xf>
    <xf numFmtId="2" fontId="114" fillId="0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A10" sqref="A10:IV14"/>
    </sheetView>
  </sheetViews>
  <sheetFormatPr defaultColWidth="9.140625" defaultRowHeight="12.75"/>
  <cols>
    <col min="1" max="1" width="4.7109375" style="0" customWidth="1"/>
    <col min="2" max="2" width="40.140625" style="0" customWidth="1"/>
    <col min="3" max="3" width="10.57421875" style="0" customWidth="1"/>
    <col min="4" max="4" width="14.00390625" style="0" customWidth="1"/>
    <col min="5" max="5" width="16.7109375" style="0" customWidth="1"/>
    <col min="6" max="6" width="11.7109375" style="76" hidden="1" customWidth="1"/>
    <col min="7" max="7" width="10.57421875" style="0" hidden="1" customWidth="1"/>
    <col min="8" max="8" width="11.7109375" style="0" customWidth="1"/>
    <col min="9" max="9" width="11.421875" style="0" customWidth="1"/>
  </cols>
  <sheetData>
    <row r="1" spans="1:6" ht="15.75">
      <c r="A1" s="1792" t="s">
        <v>914</v>
      </c>
      <c r="B1" s="1793"/>
      <c r="C1" s="1"/>
      <c r="D1" s="1794" t="s">
        <v>915</v>
      </c>
      <c r="E1" s="1795"/>
      <c r="F1" s="2"/>
    </row>
    <row r="2" spans="1:6" ht="15" customHeight="1">
      <c r="A2" s="1792" t="s">
        <v>916</v>
      </c>
      <c r="B2" s="1793"/>
      <c r="C2" s="1"/>
      <c r="D2" s="1796" t="s">
        <v>917</v>
      </c>
      <c r="E2" s="1797"/>
      <c r="F2" s="3"/>
    </row>
    <row r="3" spans="1:6" ht="15.75">
      <c r="A3" s="1792" t="s">
        <v>918</v>
      </c>
      <c r="B3" s="1793"/>
      <c r="C3" s="1798" t="s">
        <v>919</v>
      </c>
      <c r="D3" s="1799"/>
      <c r="E3" s="1799"/>
      <c r="F3" s="75"/>
    </row>
    <row r="4" spans="1:2" ht="15">
      <c r="A4" s="1792" t="s">
        <v>1036</v>
      </c>
      <c r="B4" s="1793"/>
    </row>
    <row r="5" spans="1:2" ht="15">
      <c r="A5" s="230"/>
      <c r="B5" s="231"/>
    </row>
    <row r="6" spans="1:2" ht="15">
      <c r="A6" s="230"/>
      <c r="B6" s="231"/>
    </row>
    <row r="7" spans="1:2" ht="15">
      <c r="A7" s="230"/>
      <c r="B7" s="231"/>
    </row>
    <row r="8" spans="1:2" ht="15">
      <c r="A8" s="230"/>
      <c r="B8" s="231"/>
    </row>
    <row r="9" spans="1:2" ht="15">
      <c r="A9" s="230"/>
      <c r="B9" s="231"/>
    </row>
    <row r="10" spans="1:7" ht="15.75">
      <c r="A10" s="1802" t="s">
        <v>404</v>
      </c>
      <c r="B10" s="1802"/>
      <c r="C10" s="1802"/>
      <c r="D10" s="1802"/>
      <c r="E10" s="1802"/>
      <c r="F10" s="226"/>
      <c r="G10" s="227"/>
    </row>
    <row r="11" spans="1:7" ht="15.75">
      <c r="A11" s="1800" t="s">
        <v>260</v>
      </c>
      <c r="B11" s="1794"/>
      <c r="C11" s="1794"/>
      <c r="D11" s="1801"/>
      <c r="E11" s="1801"/>
      <c r="F11" s="228"/>
      <c r="G11" s="227"/>
    </row>
    <row r="12" spans="1:7" ht="15.75">
      <c r="A12" s="1800" t="s">
        <v>261</v>
      </c>
      <c r="B12" s="1794"/>
      <c r="C12" s="1794"/>
      <c r="D12" s="1801"/>
      <c r="E12" s="1801"/>
      <c r="F12" s="228"/>
      <c r="G12" s="227"/>
    </row>
    <row r="13" spans="1:7" ht="15.75">
      <c r="A13" s="1800" t="s">
        <v>262</v>
      </c>
      <c r="B13" s="1794"/>
      <c r="C13" s="1794"/>
      <c r="D13" s="1801"/>
      <c r="E13" s="1801"/>
      <c r="F13" s="228"/>
      <c r="G13" s="227"/>
    </row>
    <row r="14" spans="1:7" ht="19.5" customHeight="1">
      <c r="A14" s="1777" t="s">
        <v>263</v>
      </c>
      <c r="B14" s="1778"/>
      <c r="C14" s="1778"/>
      <c r="D14" s="1778"/>
      <c r="E14" s="1778"/>
      <c r="F14" s="1778"/>
      <c r="G14" s="1762"/>
    </row>
    <row r="15" spans="1:7" ht="19.5" customHeight="1">
      <c r="A15" s="72"/>
      <c r="B15" s="73"/>
      <c r="C15" s="73"/>
      <c r="D15" s="73"/>
      <c r="E15" s="73"/>
      <c r="F15" s="73"/>
      <c r="G15" s="74"/>
    </row>
    <row r="16" spans="1:6" ht="12.75">
      <c r="A16" s="4"/>
      <c r="B16" s="4"/>
      <c r="C16" s="4"/>
      <c r="D16" s="4"/>
      <c r="E16" s="4"/>
      <c r="F16" s="29" t="s">
        <v>1022</v>
      </c>
    </row>
    <row r="17" spans="1:7" ht="64.5" customHeight="1">
      <c r="A17" s="1808" t="s">
        <v>264</v>
      </c>
      <c r="B17" s="1780" t="s">
        <v>507</v>
      </c>
      <c r="C17" s="1808" t="s">
        <v>508</v>
      </c>
      <c r="D17" s="1782" t="s">
        <v>285</v>
      </c>
      <c r="E17" s="1784" t="s">
        <v>393</v>
      </c>
      <c r="F17" s="1788" t="s">
        <v>394</v>
      </c>
      <c r="G17" s="1789"/>
    </row>
    <row r="18" spans="1:10" ht="64.5" customHeight="1">
      <c r="A18" s="1779"/>
      <c r="B18" s="1781"/>
      <c r="C18" s="1779"/>
      <c r="D18" s="1783"/>
      <c r="E18" s="1785"/>
      <c r="F18" s="8" t="s">
        <v>385</v>
      </c>
      <c r="G18" s="10" t="s">
        <v>892</v>
      </c>
      <c r="J18" s="83"/>
    </row>
    <row r="19" spans="1:10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J19" s="84"/>
    </row>
    <row r="20" spans="1:10" ht="30" customHeight="1">
      <c r="A20" s="1790" t="s">
        <v>1030</v>
      </c>
      <c r="B20" s="1791"/>
      <c r="C20" s="1791"/>
      <c r="D20" s="1791"/>
      <c r="E20" s="1791"/>
      <c r="F20" s="89"/>
      <c r="G20" s="90"/>
      <c r="J20" s="84"/>
    </row>
    <row r="21" spans="1:10" ht="25.5">
      <c r="A21" s="11">
        <v>1</v>
      </c>
      <c r="B21" s="12" t="s">
        <v>286</v>
      </c>
      <c r="C21" s="11">
        <v>1131</v>
      </c>
      <c r="D21" s="13">
        <v>40000</v>
      </c>
      <c r="E21" s="14" t="s">
        <v>287</v>
      </c>
      <c r="F21" s="79">
        <v>15588</v>
      </c>
      <c r="G21" s="21" t="s">
        <v>887</v>
      </c>
      <c r="J21" s="84"/>
    </row>
    <row r="22" spans="1:10" ht="15.75">
      <c r="A22" s="15">
        <v>2</v>
      </c>
      <c r="B22" s="16" t="s">
        <v>288</v>
      </c>
      <c r="C22" s="11">
        <v>1131</v>
      </c>
      <c r="D22" s="17">
        <v>20000</v>
      </c>
      <c r="E22" s="18" t="s">
        <v>289</v>
      </c>
      <c r="F22" s="80"/>
      <c r="G22" s="21"/>
      <c r="J22" s="84"/>
    </row>
    <row r="23" spans="1:10" ht="15.75">
      <c r="A23" s="11">
        <v>3</v>
      </c>
      <c r="B23" s="19" t="s">
        <v>290</v>
      </c>
      <c r="C23" s="11">
        <v>1131</v>
      </c>
      <c r="D23" s="17">
        <v>4000</v>
      </c>
      <c r="E23" s="18" t="s">
        <v>289</v>
      </c>
      <c r="F23" s="80">
        <v>1302</v>
      </c>
      <c r="G23" s="21" t="s">
        <v>887</v>
      </c>
      <c r="J23" s="84"/>
    </row>
    <row r="24" spans="1:10" ht="15.75">
      <c r="A24" s="15">
        <v>4</v>
      </c>
      <c r="B24" s="16" t="s">
        <v>291</v>
      </c>
      <c r="C24" s="11">
        <v>1131</v>
      </c>
      <c r="D24" s="17">
        <v>7860</v>
      </c>
      <c r="E24" s="18" t="s">
        <v>289</v>
      </c>
      <c r="F24" s="80">
        <v>7857</v>
      </c>
      <c r="G24" s="21" t="s">
        <v>888</v>
      </c>
      <c r="J24" s="84"/>
    </row>
    <row r="25" spans="1:10" ht="15.75">
      <c r="A25" s="11">
        <v>5</v>
      </c>
      <c r="B25" s="16" t="s">
        <v>292</v>
      </c>
      <c r="C25" s="11">
        <v>1131</v>
      </c>
      <c r="D25" s="17">
        <v>5620</v>
      </c>
      <c r="E25" s="18" t="s">
        <v>289</v>
      </c>
      <c r="F25" s="80">
        <v>5618.41</v>
      </c>
      <c r="G25" s="21" t="s">
        <v>888</v>
      </c>
      <c r="J25" s="84"/>
    </row>
    <row r="26" spans="1:10" ht="15.75">
      <c r="A26" s="15">
        <v>6</v>
      </c>
      <c r="B26" s="16" t="s">
        <v>293</v>
      </c>
      <c r="C26" s="11">
        <v>1131</v>
      </c>
      <c r="D26" s="17">
        <v>5000</v>
      </c>
      <c r="E26" s="18" t="s">
        <v>289</v>
      </c>
      <c r="F26" s="80"/>
      <c r="G26" s="21"/>
      <c r="J26" s="84"/>
    </row>
    <row r="27" spans="1:10" ht="15.75">
      <c r="A27" s="11">
        <v>7</v>
      </c>
      <c r="B27" s="19" t="s">
        <v>294</v>
      </c>
      <c r="C27" s="11">
        <v>1131</v>
      </c>
      <c r="D27" s="17">
        <v>16330</v>
      </c>
      <c r="E27" s="18" t="s">
        <v>289</v>
      </c>
      <c r="F27" s="80">
        <v>16321.06</v>
      </c>
      <c r="G27" s="21" t="s">
        <v>888</v>
      </c>
      <c r="J27" s="84"/>
    </row>
    <row r="28" spans="1:10" ht="15.75">
      <c r="A28" s="15">
        <v>8</v>
      </c>
      <c r="B28" s="16" t="s">
        <v>295</v>
      </c>
      <c r="C28" s="11">
        <v>1131</v>
      </c>
      <c r="D28" s="17">
        <v>6490</v>
      </c>
      <c r="E28" s="18" t="s">
        <v>289</v>
      </c>
      <c r="F28" s="80"/>
      <c r="G28" s="21"/>
      <c r="J28" s="84"/>
    </row>
    <row r="29" spans="1:10" ht="15.75">
      <c r="A29" s="11">
        <v>9</v>
      </c>
      <c r="B29" s="16" t="s">
        <v>296</v>
      </c>
      <c r="C29" s="11">
        <v>1131</v>
      </c>
      <c r="D29" s="17">
        <v>7000</v>
      </c>
      <c r="E29" s="18" t="s">
        <v>289</v>
      </c>
      <c r="F29" s="80">
        <v>7000</v>
      </c>
      <c r="G29" s="21" t="s">
        <v>888</v>
      </c>
      <c r="J29" s="84"/>
    </row>
    <row r="30" spans="1:10" ht="15.75">
      <c r="A30" s="15">
        <v>10</v>
      </c>
      <c r="B30" s="11" t="s">
        <v>297</v>
      </c>
      <c r="C30" s="11">
        <v>1131</v>
      </c>
      <c r="D30" s="17">
        <v>5103</v>
      </c>
      <c r="E30" s="18" t="s">
        <v>289</v>
      </c>
      <c r="F30" s="80">
        <v>5103</v>
      </c>
      <c r="G30" s="21" t="s">
        <v>888</v>
      </c>
      <c r="J30" s="84"/>
    </row>
    <row r="31" spans="1:10" ht="15.75">
      <c r="A31" s="11">
        <v>11</v>
      </c>
      <c r="B31" s="16" t="s">
        <v>298</v>
      </c>
      <c r="C31" s="11">
        <v>1131</v>
      </c>
      <c r="D31" s="17">
        <v>15000</v>
      </c>
      <c r="E31" s="18" t="s">
        <v>289</v>
      </c>
      <c r="F31" s="80"/>
      <c r="G31" s="21"/>
      <c r="J31" s="84"/>
    </row>
    <row r="32" spans="1:10" ht="15.75">
      <c r="A32" s="15">
        <v>12</v>
      </c>
      <c r="B32" s="19" t="s">
        <v>299</v>
      </c>
      <c r="C32" s="11">
        <v>1131</v>
      </c>
      <c r="D32" s="17">
        <v>5500</v>
      </c>
      <c r="E32" s="18" t="s">
        <v>289</v>
      </c>
      <c r="F32" s="80"/>
      <c r="G32" s="21"/>
      <c r="J32" s="84"/>
    </row>
    <row r="33" spans="1:10" ht="15.75">
      <c r="A33" s="11">
        <v>13</v>
      </c>
      <c r="B33" s="20" t="s">
        <v>1115</v>
      </c>
      <c r="C33" s="11">
        <v>1131</v>
      </c>
      <c r="D33" s="17">
        <v>55000</v>
      </c>
      <c r="E33" s="18" t="s">
        <v>289</v>
      </c>
      <c r="F33" s="80">
        <v>39030.26</v>
      </c>
      <c r="G33" s="21" t="s">
        <v>887</v>
      </c>
      <c r="J33" s="84"/>
    </row>
    <row r="34" spans="1:10" ht="15.75">
      <c r="A34" s="15">
        <v>14</v>
      </c>
      <c r="B34" s="20" t="s">
        <v>1116</v>
      </c>
      <c r="C34" s="11">
        <v>1131</v>
      </c>
      <c r="D34" s="17">
        <v>20000</v>
      </c>
      <c r="E34" s="18" t="s">
        <v>289</v>
      </c>
      <c r="F34" s="80">
        <v>1789.56</v>
      </c>
      <c r="G34" s="21" t="s">
        <v>887</v>
      </c>
      <c r="J34" s="84"/>
    </row>
    <row r="35" spans="1:10" ht="15.75">
      <c r="A35" s="11">
        <v>15</v>
      </c>
      <c r="B35" s="20" t="s">
        <v>1117</v>
      </c>
      <c r="C35" s="11">
        <v>1131</v>
      </c>
      <c r="D35" s="17">
        <v>1000</v>
      </c>
      <c r="E35" s="18" t="s">
        <v>289</v>
      </c>
      <c r="F35" s="80"/>
      <c r="G35" s="21"/>
      <c r="J35" s="84"/>
    </row>
    <row r="36" spans="1:10" ht="25.5">
      <c r="A36" s="15">
        <v>16</v>
      </c>
      <c r="B36" s="20" t="s">
        <v>1118</v>
      </c>
      <c r="C36" s="11">
        <v>1131</v>
      </c>
      <c r="D36" s="17">
        <v>5000</v>
      </c>
      <c r="E36" s="18" t="s">
        <v>289</v>
      </c>
      <c r="F36" s="80">
        <v>2930.16</v>
      </c>
      <c r="G36" s="21" t="s">
        <v>889</v>
      </c>
      <c r="J36" s="84"/>
    </row>
    <row r="37" spans="1:10" ht="15.75">
      <c r="A37" s="11">
        <v>17</v>
      </c>
      <c r="B37" s="20" t="s">
        <v>1119</v>
      </c>
      <c r="C37" s="11">
        <v>1131</v>
      </c>
      <c r="D37" s="17">
        <v>20000</v>
      </c>
      <c r="E37" s="18" t="s">
        <v>289</v>
      </c>
      <c r="F37" s="80">
        <v>9320</v>
      </c>
      <c r="G37" s="21" t="s">
        <v>887</v>
      </c>
      <c r="J37" s="84"/>
    </row>
    <row r="38" spans="1:10" ht="15.75">
      <c r="A38" s="15">
        <v>18</v>
      </c>
      <c r="B38" s="20" t="s">
        <v>1120</v>
      </c>
      <c r="C38" s="11">
        <v>1131</v>
      </c>
      <c r="D38" s="17">
        <v>99000</v>
      </c>
      <c r="E38" s="18" t="s">
        <v>289</v>
      </c>
      <c r="F38" s="80">
        <v>33633.3</v>
      </c>
      <c r="G38" s="21" t="s">
        <v>887</v>
      </c>
      <c r="J38" s="84"/>
    </row>
    <row r="39" spans="1:10" ht="25.5">
      <c r="A39" s="11">
        <v>19</v>
      </c>
      <c r="B39" s="20" t="s">
        <v>1121</v>
      </c>
      <c r="C39" s="11">
        <v>1131</v>
      </c>
      <c r="D39" s="17">
        <v>60000</v>
      </c>
      <c r="E39" s="18" t="s">
        <v>289</v>
      </c>
      <c r="F39" s="80">
        <v>35651.74</v>
      </c>
      <c r="G39" s="21" t="s">
        <v>889</v>
      </c>
      <c r="J39" s="84"/>
    </row>
    <row r="40" spans="1:10" ht="25.5">
      <c r="A40" s="15">
        <v>20</v>
      </c>
      <c r="B40" s="12" t="s">
        <v>1122</v>
      </c>
      <c r="C40" s="11">
        <v>1131</v>
      </c>
      <c r="D40" s="17">
        <v>50000</v>
      </c>
      <c r="E40" s="18" t="s">
        <v>289</v>
      </c>
      <c r="F40" s="80">
        <v>20700.82</v>
      </c>
      <c r="G40" s="21" t="s">
        <v>889</v>
      </c>
      <c r="J40" s="84"/>
    </row>
    <row r="41" spans="1:10" ht="15.75">
      <c r="A41" s="11">
        <v>21</v>
      </c>
      <c r="B41" s="20" t="s">
        <v>1123</v>
      </c>
      <c r="C41" s="11">
        <v>1131</v>
      </c>
      <c r="D41" s="17">
        <v>1000</v>
      </c>
      <c r="E41" s="18" t="s">
        <v>289</v>
      </c>
      <c r="F41" s="80"/>
      <c r="G41" s="21"/>
      <c r="J41" s="84"/>
    </row>
    <row r="42" spans="1:10" ht="30.75" customHeight="1">
      <c r="A42" s="15">
        <v>22</v>
      </c>
      <c r="B42" s="21" t="s">
        <v>1124</v>
      </c>
      <c r="C42" s="11">
        <v>1131</v>
      </c>
      <c r="D42" s="17">
        <v>76155</v>
      </c>
      <c r="E42" s="18" t="s">
        <v>289</v>
      </c>
      <c r="F42" s="80">
        <v>72151.79</v>
      </c>
      <c r="G42" s="21" t="s">
        <v>888</v>
      </c>
      <c r="J42" s="84"/>
    </row>
    <row r="43" spans="1:10" ht="21" customHeight="1">
      <c r="A43" s="11">
        <v>23</v>
      </c>
      <c r="B43" s="21" t="s">
        <v>1125</v>
      </c>
      <c r="C43" s="11">
        <v>1131</v>
      </c>
      <c r="D43" s="17">
        <v>99900</v>
      </c>
      <c r="E43" s="18" t="s">
        <v>289</v>
      </c>
      <c r="F43" s="80">
        <v>98261.86</v>
      </c>
      <c r="G43" s="21" t="s">
        <v>887</v>
      </c>
      <c r="J43" s="84"/>
    </row>
    <row r="44" spans="1:10" ht="21" customHeight="1">
      <c r="A44" s="15">
        <v>24</v>
      </c>
      <c r="B44" s="20" t="s">
        <v>1126</v>
      </c>
      <c r="C44" s="11">
        <v>1131</v>
      </c>
      <c r="D44" s="17">
        <v>50000</v>
      </c>
      <c r="E44" s="18" t="s">
        <v>289</v>
      </c>
      <c r="F44" s="80"/>
      <c r="G44" s="21"/>
      <c r="J44" s="84"/>
    </row>
    <row r="45" spans="1:10" ht="15.75" customHeight="1">
      <c r="A45" s="11">
        <v>25</v>
      </c>
      <c r="B45" s="20" t="s">
        <v>1127</v>
      </c>
      <c r="C45" s="11">
        <v>1131</v>
      </c>
      <c r="D45" s="17">
        <v>27642</v>
      </c>
      <c r="E45" s="18" t="s">
        <v>289</v>
      </c>
      <c r="F45" s="80"/>
      <c r="G45" s="21"/>
      <c r="J45" s="84"/>
    </row>
    <row r="46" spans="1:10" ht="27" customHeight="1">
      <c r="A46" s="15">
        <v>26</v>
      </c>
      <c r="B46" s="20" t="s">
        <v>1128</v>
      </c>
      <c r="C46" s="11">
        <v>1131</v>
      </c>
      <c r="D46" s="17">
        <v>99900</v>
      </c>
      <c r="E46" s="18" t="s">
        <v>289</v>
      </c>
      <c r="F46" s="80">
        <v>64722.43</v>
      </c>
      <c r="G46" s="21" t="s">
        <v>889</v>
      </c>
      <c r="J46" s="84"/>
    </row>
    <row r="47" spans="1:10" ht="15" customHeight="1">
      <c r="A47" s="11">
        <v>27</v>
      </c>
      <c r="B47" s="12" t="s">
        <v>1129</v>
      </c>
      <c r="C47" s="11">
        <v>1131</v>
      </c>
      <c r="D47" s="17">
        <v>20000</v>
      </c>
      <c r="E47" s="18" t="s">
        <v>289</v>
      </c>
      <c r="F47" s="80"/>
      <c r="G47" s="21"/>
      <c r="J47" s="84"/>
    </row>
    <row r="48" spans="1:7" ht="15" customHeight="1">
      <c r="A48" s="15">
        <v>28</v>
      </c>
      <c r="B48" s="20" t="s">
        <v>1130</v>
      </c>
      <c r="C48" s="11">
        <v>1131</v>
      </c>
      <c r="D48" s="17">
        <v>31500</v>
      </c>
      <c r="E48" s="18" t="s">
        <v>289</v>
      </c>
      <c r="F48" s="80">
        <v>9322</v>
      </c>
      <c r="G48" s="21" t="s">
        <v>887</v>
      </c>
    </row>
    <row r="49" spans="1:7" ht="16.5" customHeight="1">
      <c r="A49" s="11">
        <v>29</v>
      </c>
      <c r="B49" s="20" t="s">
        <v>1131</v>
      </c>
      <c r="C49" s="11">
        <v>1131</v>
      </c>
      <c r="D49" s="17">
        <v>20000</v>
      </c>
      <c r="E49" s="18" t="s">
        <v>289</v>
      </c>
      <c r="F49" s="80"/>
      <c r="G49" s="21"/>
    </row>
    <row r="50" spans="1:7" ht="15.75">
      <c r="A50" s="15">
        <v>30</v>
      </c>
      <c r="B50" s="12" t="s">
        <v>1132</v>
      </c>
      <c r="C50" s="11">
        <v>1131</v>
      </c>
      <c r="D50" s="13">
        <v>51000</v>
      </c>
      <c r="E50" s="18" t="s">
        <v>289</v>
      </c>
      <c r="F50" s="80">
        <v>43618.32</v>
      </c>
      <c r="G50" s="21" t="s">
        <v>887</v>
      </c>
    </row>
    <row r="51" spans="1:7" ht="16.5" thickBot="1">
      <c r="A51" s="11">
        <v>31</v>
      </c>
      <c r="B51" s="118" t="s">
        <v>225</v>
      </c>
      <c r="C51" s="119">
        <v>1131</v>
      </c>
      <c r="D51" s="143">
        <v>7000</v>
      </c>
      <c r="E51" s="108" t="s">
        <v>289</v>
      </c>
      <c r="F51" s="121"/>
      <c r="G51" s="97"/>
    </row>
    <row r="52" spans="1:7" ht="16.5" customHeight="1">
      <c r="A52" s="15"/>
      <c r="B52" s="22" t="s">
        <v>1133</v>
      </c>
      <c r="C52" s="23">
        <v>1131</v>
      </c>
      <c r="D52" s="87">
        <f>SUM(D21:D51)</f>
        <v>932000</v>
      </c>
      <c r="E52" s="18" t="s">
        <v>289</v>
      </c>
      <c r="F52" s="147">
        <f>ROUND(SUM(F21:F50),2)</f>
        <v>489921.71</v>
      </c>
      <c r="G52" s="127"/>
    </row>
    <row r="53" spans="1:7" ht="15.75" hidden="1">
      <c r="A53" s="141"/>
      <c r="B53" s="128" t="s">
        <v>1026</v>
      </c>
      <c r="C53" s="109"/>
      <c r="D53" s="110"/>
      <c r="E53" s="211" t="s">
        <v>289</v>
      </c>
      <c r="F53" s="111"/>
      <c r="G53" s="148"/>
    </row>
    <row r="54" spans="1:7" ht="44.25" customHeight="1" hidden="1">
      <c r="A54" s="142"/>
      <c r="B54" s="149" t="s">
        <v>1023</v>
      </c>
      <c r="C54" s="112">
        <v>1131</v>
      </c>
      <c r="D54" s="99">
        <v>380000</v>
      </c>
      <c r="E54" s="102" t="s">
        <v>289</v>
      </c>
      <c r="F54" s="113"/>
      <c r="G54" s="134"/>
    </row>
    <row r="55" spans="1:7" ht="18" customHeight="1" hidden="1">
      <c r="A55" s="15"/>
      <c r="B55" s="135" t="s">
        <v>1028</v>
      </c>
      <c r="C55" s="23">
        <v>1131</v>
      </c>
      <c r="D55" s="88">
        <f>SUM(D52:D54)</f>
        <v>1312000</v>
      </c>
      <c r="E55" s="18" t="s">
        <v>289</v>
      </c>
      <c r="F55" s="85"/>
      <c r="G55" s="136"/>
    </row>
    <row r="56" spans="1:7" ht="20.25" customHeight="1" hidden="1" thickBot="1">
      <c r="A56" s="232"/>
      <c r="B56" s="213" t="s">
        <v>1024</v>
      </c>
      <c r="C56" s="233">
        <v>1131</v>
      </c>
      <c r="D56" s="220">
        <v>1312000</v>
      </c>
      <c r="E56" s="108" t="s">
        <v>289</v>
      </c>
      <c r="F56" s="151"/>
      <c r="G56" s="140"/>
    </row>
    <row r="57" spans="1:7" ht="21.75" customHeight="1">
      <c r="A57" s="1803" t="s">
        <v>483</v>
      </c>
      <c r="B57" s="1804"/>
      <c r="C57" s="1804"/>
      <c r="D57" s="1804"/>
      <c r="E57" s="1805"/>
      <c r="F57" s="144"/>
      <c r="G57" s="145"/>
    </row>
    <row r="58" spans="1:8" ht="37.5" customHeight="1">
      <c r="A58" s="11">
        <v>32</v>
      </c>
      <c r="B58" s="21" t="s">
        <v>1135</v>
      </c>
      <c r="C58" s="11">
        <v>1134</v>
      </c>
      <c r="D58" s="13">
        <v>1610</v>
      </c>
      <c r="E58" s="18" t="s">
        <v>289</v>
      </c>
      <c r="F58" s="80">
        <v>1610</v>
      </c>
      <c r="G58" s="21" t="s">
        <v>888</v>
      </c>
      <c r="H58" s="27"/>
    </row>
    <row r="59" spans="1:7" ht="31.5" customHeight="1">
      <c r="A59" s="11">
        <v>33</v>
      </c>
      <c r="B59" s="12" t="s">
        <v>1136</v>
      </c>
      <c r="C59" s="11">
        <v>1134</v>
      </c>
      <c r="D59" s="13">
        <v>99900</v>
      </c>
      <c r="E59" s="18" t="s">
        <v>289</v>
      </c>
      <c r="F59" s="80">
        <v>30000</v>
      </c>
      <c r="G59" s="21" t="s">
        <v>887</v>
      </c>
    </row>
    <row r="60" spans="1:7" ht="31.5" customHeight="1">
      <c r="A60" s="11">
        <v>34</v>
      </c>
      <c r="B60" s="12" t="s">
        <v>1134</v>
      </c>
      <c r="C60" s="11">
        <v>1134</v>
      </c>
      <c r="D60" s="24">
        <v>54540</v>
      </c>
      <c r="E60" s="18" t="s">
        <v>289</v>
      </c>
      <c r="F60" s="80">
        <v>14970</v>
      </c>
      <c r="G60" s="21" t="s">
        <v>887</v>
      </c>
    </row>
    <row r="61" spans="1:7" ht="15.75">
      <c r="A61" s="11">
        <v>35</v>
      </c>
      <c r="B61" s="20" t="s">
        <v>1137</v>
      </c>
      <c r="C61" s="11">
        <v>1134</v>
      </c>
      <c r="D61" s="13">
        <v>48438</v>
      </c>
      <c r="E61" s="18" t="s">
        <v>289</v>
      </c>
      <c r="F61" s="80">
        <v>48438</v>
      </c>
      <c r="G61" s="21" t="s">
        <v>887</v>
      </c>
    </row>
    <row r="62" spans="1:7" ht="15.75">
      <c r="A62" s="11">
        <v>36</v>
      </c>
      <c r="B62" s="20" t="s">
        <v>1138</v>
      </c>
      <c r="C62" s="11">
        <v>1134</v>
      </c>
      <c r="D62" s="13">
        <v>60000</v>
      </c>
      <c r="E62" s="18" t="s">
        <v>289</v>
      </c>
      <c r="F62" s="80">
        <v>14700</v>
      </c>
      <c r="G62" s="21" t="s">
        <v>887</v>
      </c>
    </row>
    <row r="63" spans="1:7" ht="43.5" customHeight="1">
      <c r="A63" s="11">
        <v>37</v>
      </c>
      <c r="B63" s="20" t="s">
        <v>1139</v>
      </c>
      <c r="C63" s="11">
        <v>1134</v>
      </c>
      <c r="D63" s="13">
        <v>98000</v>
      </c>
      <c r="E63" s="18" t="s">
        <v>289</v>
      </c>
      <c r="F63" s="80">
        <v>24300</v>
      </c>
      <c r="G63" s="21" t="s">
        <v>887</v>
      </c>
    </row>
    <row r="64" spans="1:7" ht="19.5" customHeight="1">
      <c r="A64" s="11">
        <v>38</v>
      </c>
      <c r="B64" s="49" t="s">
        <v>1140</v>
      </c>
      <c r="C64" s="25">
        <v>1134</v>
      </c>
      <c r="D64" s="51">
        <v>65056</v>
      </c>
      <c r="E64" s="52" t="s">
        <v>289</v>
      </c>
      <c r="F64" s="58">
        <v>16264</v>
      </c>
      <c r="G64" s="21" t="s">
        <v>887</v>
      </c>
    </row>
    <row r="65" spans="1:7" ht="20.25" customHeight="1">
      <c r="A65" s="11">
        <v>39</v>
      </c>
      <c r="B65" s="20" t="s">
        <v>399</v>
      </c>
      <c r="C65" s="11">
        <v>1134</v>
      </c>
      <c r="D65" s="13">
        <v>20000</v>
      </c>
      <c r="E65" s="18" t="s">
        <v>289</v>
      </c>
      <c r="F65" s="80"/>
      <c r="G65" s="21"/>
    </row>
    <row r="66" spans="1:7" ht="20.25" customHeight="1">
      <c r="A66" s="11">
        <v>40</v>
      </c>
      <c r="B66" s="20" t="s">
        <v>397</v>
      </c>
      <c r="C66" s="11">
        <v>1134</v>
      </c>
      <c r="D66" s="13">
        <v>11060</v>
      </c>
      <c r="E66" s="18" t="s">
        <v>289</v>
      </c>
      <c r="F66" s="80">
        <v>11060</v>
      </c>
      <c r="G66" s="21" t="s">
        <v>890</v>
      </c>
    </row>
    <row r="67" spans="1:7" ht="20.25" customHeight="1">
      <c r="A67" s="11">
        <v>41</v>
      </c>
      <c r="B67" s="20" t="s">
        <v>398</v>
      </c>
      <c r="C67" s="11">
        <v>1134</v>
      </c>
      <c r="D67" s="13">
        <v>25000</v>
      </c>
      <c r="E67" s="18" t="s">
        <v>289</v>
      </c>
      <c r="F67" s="80"/>
      <c r="G67" s="21"/>
    </row>
    <row r="68" spans="1:7" ht="18" customHeight="1">
      <c r="A68" s="11">
        <v>42</v>
      </c>
      <c r="B68" s="20" t="s">
        <v>330</v>
      </c>
      <c r="C68" s="11">
        <v>1134</v>
      </c>
      <c r="D68" s="13">
        <v>40000</v>
      </c>
      <c r="E68" s="18" t="s">
        <v>289</v>
      </c>
      <c r="F68" s="80">
        <v>820</v>
      </c>
      <c r="G68" s="21" t="s">
        <v>890</v>
      </c>
    </row>
    <row r="69" spans="1:7" ht="31.5" customHeight="1">
      <c r="A69" s="11">
        <v>43</v>
      </c>
      <c r="B69" s="20" t="s">
        <v>331</v>
      </c>
      <c r="C69" s="11">
        <v>1134</v>
      </c>
      <c r="D69" s="13">
        <v>5000</v>
      </c>
      <c r="E69" s="18" t="s">
        <v>289</v>
      </c>
      <c r="F69" s="80">
        <v>1068</v>
      </c>
      <c r="G69" s="21" t="s">
        <v>887</v>
      </c>
    </row>
    <row r="70" spans="1:7" ht="16.5" customHeight="1">
      <c r="A70" s="11">
        <v>44</v>
      </c>
      <c r="B70" s="20" t="s">
        <v>1147</v>
      </c>
      <c r="C70" s="11">
        <v>1134</v>
      </c>
      <c r="D70" s="13">
        <v>20000</v>
      </c>
      <c r="E70" s="18" t="s">
        <v>289</v>
      </c>
      <c r="F70" s="80">
        <v>2203</v>
      </c>
      <c r="G70" s="21" t="s">
        <v>887</v>
      </c>
    </row>
    <row r="71" spans="1:7" ht="40.5" customHeight="1">
      <c r="A71" s="11">
        <v>45</v>
      </c>
      <c r="B71" s="12" t="s">
        <v>1148</v>
      </c>
      <c r="C71" s="11">
        <v>1134</v>
      </c>
      <c r="D71" s="13">
        <v>57540</v>
      </c>
      <c r="E71" s="18" t="s">
        <v>289</v>
      </c>
      <c r="F71" s="80">
        <v>57538</v>
      </c>
      <c r="G71" s="21" t="s">
        <v>888</v>
      </c>
    </row>
    <row r="72" spans="1:7" ht="19.5" customHeight="1">
      <c r="A72" s="11">
        <v>46</v>
      </c>
      <c r="B72" s="12" t="s">
        <v>754</v>
      </c>
      <c r="C72" s="11">
        <v>1134</v>
      </c>
      <c r="D72" s="13">
        <v>95400</v>
      </c>
      <c r="E72" s="18" t="s">
        <v>289</v>
      </c>
      <c r="F72" s="80">
        <v>95360</v>
      </c>
      <c r="G72" s="21" t="s">
        <v>887</v>
      </c>
    </row>
    <row r="73" spans="1:7" ht="34.5" customHeight="1">
      <c r="A73" s="11">
        <v>47</v>
      </c>
      <c r="B73" s="12" t="s">
        <v>368</v>
      </c>
      <c r="C73" s="11">
        <v>1134</v>
      </c>
      <c r="D73" s="13">
        <v>90000</v>
      </c>
      <c r="E73" s="18" t="s">
        <v>289</v>
      </c>
      <c r="F73" s="80"/>
      <c r="G73" s="21"/>
    </row>
    <row r="74" spans="1:7" ht="36" customHeight="1">
      <c r="A74" s="11">
        <v>48</v>
      </c>
      <c r="B74" s="12" t="s">
        <v>369</v>
      </c>
      <c r="C74" s="11">
        <v>1134</v>
      </c>
      <c r="D74" s="13">
        <v>99600</v>
      </c>
      <c r="E74" s="18" t="s">
        <v>289</v>
      </c>
      <c r="F74" s="82">
        <v>24900</v>
      </c>
      <c r="G74" s="21" t="s">
        <v>887</v>
      </c>
    </row>
    <row r="75" spans="1:7" ht="16.5" customHeight="1">
      <c r="A75" s="11">
        <v>49</v>
      </c>
      <c r="B75" s="12" t="s">
        <v>370</v>
      </c>
      <c r="C75" s="11">
        <v>1134</v>
      </c>
      <c r="D75" s="13">
        <v>5000</v>
      </c>
      <c r="E75" s="18" t="s">
        <v>289</v>
      </c>
      <c r="F75" s="80">
        <v>1108</v>
      </c>
      <c r="G75" s="21" t="s">
        <v>890</v>
      </c>
    </row>
    <row r="76" spans="1:7" ht="31.5" customHeight="1">
      <c r="A76" s="11">
        <v>50</v>
      </c>
      <c r="B76" s="12" t="s">
        <v>386</v>
      </c>
      <c r="C76" s="11">
        <v>1134</v>
      </c>
      <c r="D76" s="13">
        <v>10911</v>
      </c>
      <c r="E76" s="18" t="s">
        <v>289</v>
      </c>
      <c r="F76" s="82">
        <v>10911</v>
      </c>
      <c r="G76" s="21" t="s">
        <v>888</v>
      </c>
    </row>
    <row r="77" spans="1:7" ht="45.75" customHeight="1">
      <c r="A77" s="11">
        <v>51</v>
      </c>
      <c r="B77" s="21" t="s">
        <v>611</v>
      </c>
      <c r="C77" s="11">
        <v>1134</v>
      </c>
      <c r="D77" s="13">
        <v>96000</v>
      </c>
      <c r="E77" s="18" t="s">
        <v>289</v>
      </c>
      <c r="F77" s="80">
        <v>48000</v>
      </c>
      <c r="G77" s="21" t="s">
        <v>887</v>
      </c>
    </row>
    <row r="78" spans="1:7" ht="24" customHeight="1">
      <c r="A78" s="11">
        <v>52</v>
      </c>
      <c r="B78" s="21" t="s">
        <v>371</v>
      </c>
      <c r="C78" s="11">
        <v>1134</v>
      </c>
      <c r="D78" s="13">
        <v>30000</v>
      </c>
      <c r="E78" s="18" t="s">
        <v>289</v>
      </c>
      <c r="F78" s="80">
        <v>15874</v>
      </c>
      <c r="G78" s="21" t="s">
        <v>890</v>
      </c>
    </row>
    <row r="79" spans="1:7" ht="24" customHeight="1">
      <c r="A79" s="11">
        <v>53</v>
      </c>
      <c r="B79" s="12" t="s">
        <v>372</v>
      </c>
      <c r="C79" s="11">
        <v>1134</v>
      </c>
      <c r="D79" s="13">
        <v>95725</v>
      </c>
      <c r="E79" s="18" t="s">
        <v>289</v>
      </c>
      <c r="F79" s="80">
        <v>95724</v>
      </c>
      <c r="G79" s="21" t="s">
        <v>888</v>
      </c>
    </row>
    <row r="80" spans="1:7" ht="24" customHeight="1">
      <c r="A80" s="11">
        <v>54</v>
      </c>
      <c r="B80" s="25" t="s">
        <v>373</v>
      </c>
      <c r="C80" s="11">
        <v>1134</v>
      </c>
      <c r="D80" s="13">
        <v>61600</v>
      </c>
      <c r="E80" s="18" t="s">
        <v>289</v>
      </c>
      <c r="F80" s="80">
        <v>61560</v>
      </c>
      <c r="G80" s="21" t="s">
        <v>888</v>
      </c>
    </row>
    <row r="81" spans="1:7" ht="24" customHeight="1">
      <c r="A81" s="11">
        <v>55</v>
      </c>
      <c r="B81" s="26" t="s">
        <v>374</v>
      </c>
      <c r="C81" s="11">
        <v>1134</v>
      </c>
      <c r="D81" s="13">
        <v>89397</v>
      </c>
      <c r="E81" s="18" t="s">
        <v>289</v>
      </c>
      <c r="F81" s="80"/>
      <c r="G81" s="21"/>
    </row>
    <row r="82" spans="1:7" ht="24" customHeight="1">
      <c r="A82" s="11">
        <v>56</v>
      </c>
      <c r="B82" s="20" t="s">
        <v>375</v>
      </c>
      <c r="C82" s="11">
        <v>1134</v>
      </c>
      <c r="D82" s="13">
        <v>99900</v>
      </c>
      <c r="E82" s="18" t="s">
        <v>289</v>
      </c>
      <c r="F82" s="80"/>
      <c r="G82" s="21"/>
    </row>
    <row r="83" spans="1:7" ht="24" customHeight="1">
      <c r="A83" s="11">
        <v>57</v>
      </c>
      <c r="B83" s="21" t="s">
        <v>376</v>
      </c>
      <c r="C83" s="11">
        <v>1134</v>
      </c>
      <c r="D83" s="13">
        <v>99900</v>
      </c>
      <c r="E83" s="18" t="s">
        <v>289</v>
      </c>
      <c r="F83" s="80"/>
      <c r="G83" s="21"/>
    </row>
    <row r="84" spans="1:7" ht="24" customHeight="1">
      <c r="A84" s="11">
        <v>58</v>
      </c>
      <c r="B84" s="20" t="s">
        <v>377</v>
      </c>
      <c r="C84" s="11">
        <v>1134</v>
      </c>
      <c r="D84" s="13">
        <v>3900</v>
      </c>
      <c r="E84" s="18" t="s">
        <v>289</v>
      </c>
      <c r="F84" s="80">
        <v>3844</v>
      </c>
      <c r="G84" s="21" t="s">
        <v>888</v>
      </c>
    </row>
    <row r="85" spans="1:7" ht="24" customHeight="1">
      <c r="A85" s="11">
        <v>59</v>
      </c>
      <c r="B85" s="20" t="s">
        <v>221</v>
      </c>
      <c r="C85" s="11">
        <v>1134</v>
      </c>
      <c r="D85" s="13">
        <v>10000</v>
      </c>
      <c r="E85" s="18" t="s">
        <v>289</v>
      </c>
      <c r="F85" s="80">
        <v>5661</v>
      </c>
      <c r="G85" s="21" t="s">
        <v>890</v>
      </c>
    </row>
    <row r="86" spans="1:7" ht="24" customHeight="1">
      <c r="A86" s="11">
        <v>60</v>
      </c>
      <c r="B86" s="21" t="s">
        <v>387</v>
      </c>
      <c r="C86" s="11">
        <v>1134</v>
      </c>
      <c r="D86" s="13">
        <v>99900</v>
      </c>
      <c r="E86" s="18" t="s">
        <v>289</v>
      </c>
      <c r="F86" s="80">
        <v>60000</v>
      </c>
      <c r="G86" s="21" t="s">
        <v>887</v>
      </c>
    </row>
    <row r="87" spans="1:7" ht="25.5">
      <c r="A87" s="11">
        <v>61</v>
      </c>
      <c r="B87" s="21" t="s">
        <v>222</v>
      </c>
      <c r="C87" s="11">
        <v>1134</v>
      </c>
      <c r="D87" s="11">
        <v>58000</v>
      </c>
      <c r="E87" s="18" t="s">
        <v>289</v>
      </c>
      <c r="F87" s="80">
        <v>57972</v>
      </c>
      <c r="G87" s="21" t="s">
        <v>890</v>
      </c>
    </row>
    <row r="88" spans="1:9" ht="47.25" customHeight="1">
      <c r="A88" s="11">
        <v>62</v>
      </c>
      <c r="B88" s="26" t="s">
        <v>223</v>
      </c>
      <c r="C88" s="11">
        <v>1134</v>
      </c>
      <c r="D88" s="13">
        <v>93967</v>
      </c>
      <c r="E88" s="18" t="s">
        <v>289</v>
      </c>
      <c r="F88" s="80">
        <v>93967</v>
      </c>
      <c r="G88" s="21" t="s">
        <v>888</v>
      </c>
      <c r="H88" s="27"/>
      <c r="I88" s="28"/>
    </row>
    <row r="89" spans="1:9" ht="27" customHeight="1">
      <c r="A89" s="11">
        <v>63</v>
      </c>
      <c r="B89" s="21" t="s">
        <v>224</v>
      </c>
      <c r="C89" s="11">
        <v>1134</v>
      </c>
      <c r="D89" s="13">
        <v>99000</v>
      </c>
      <c r="E89" s="18" t="s">
        <v>289</v>
      </c>
      <c r="F89" s="80"/>
      <c r="G89" s="21"/>
      <c r="H89" s="28"/>
      <c r="I89" s="28"/>
    </row>
    <row r="90" spans="1:9" ht="21" customHeight="1">
      <c r="A90" s="11">
        <v>64</v>
      </c>
      <c r="B90" s="21" t="s">
        <v>608</v>
      </c>
      <c r="C90" s="11">
        <v>1134</v>
      </c>
      <c r="D90" s="13">
        <v>12000</v>
      </c>
      <c r="E90" s="18" t="s">
        <v>289</v>
      </c>
      <c r="F90" s="80">
        <v>3603</v>
      </c>
      <c r="G90" s="21" t="s">
        <v>888</v>
      </c>
      <c r="H90" s="28"/>
      <c r="I90" s="28"/>
    </row>
    <row r="91" spans="1:9" ht="21" customHeight="1">
      <c r="A91" s="11">
        <v>65</v>
      </c>
      <c r="B91" s="21" t="s">
        <v>891</v>
      </c>
      <c r="C91" s="11">
        <v>1134</v>
      </c>
      <c r="D91" s="13">
        <v>30450</v>
      </c>
      <c r="E91" s="18" t="s">
        <v>289</v>
      </c>
      <c r="F91" s="80">
        <v>30443</v>
      </c>
      <c r="G91" s="21" t="s">
        <v>888</v>
      </c>
      <c r="H91" s="28"/>
      <c r="I91" s="28"/>
    </row>
    <row r="92" spans="1:9" ht="30.75" customHeight="1">
      <c r="A92" s="11">
        <v>66</v>
      </c>
      <c r="B92" s="21" t="s">
        <v>1032</v>
      </c>
      <c r="C92" s="11">
        <v>1134</v>
      </c>
      <c r="D92" s="13">
        <v>62005</v>
      </c>
      <c r="E92" s="18" t="s">
        <v>289</v>
      </c>
      <c r="F92" s="82">
        <v>62005</v>
      </c>
      <c r="G92" s="21" t="s">
        <v>888</v>
      </c>
      <c r="H92" s="28"/>
      <c r="I92" s="28"/>
    </row>
    <row r="93" spans="1:9" ht="21" customHeight="1">
      <c r="A93" s="11">
        <v>67</v>
      </c>
      <c r="B93" s="21" t="s">
        <v>388</v>
      </c>
      <c r="C93" s="11">
        <v>1134</v>
      </c>
      <c r="D93" s="13">
        <v>21655</v>
      </c>
      <c r="E93" s="18" t="s">
        <v>289</v>
      </c>
      <c r="F93" s="80">
        <v>21654</v>
      </c>
      <c r="G93" s="21" t="s">
        <v>888</v>
      </c>
      <c r="H93" s="28"/>
      <c r="I93" s="28"/>
    </row>
    <row r="94" spans="1:9" ht="25.5" customHeight="1">
      <c r="A94" s="11">
        <v>68</v>
      </c>
      <c r="B94" s="21" t="s">
        <v>391</v>
      </c>
      <c r="C94" s="11">
        <v>1134</v>
      </c>
      <c r="D94" s="13">
        <v>99000</v>
      </c>
      <c r="E94" s="18" t="s">
        <v>289</v>
      </c>
      <c r="F94" s="80">
        <v>17016</v>
      </c>
      <c r="G94" s="21" t="s">
        <v>890</v>
      </c>
      <c r="H94" s="28"/>
      <c r="I94" s="28"/>
    </row>
    <row r="95" spans="1:9" ht="27" customHeight="1">
      <c r="A95" s="11">
        <v>69</v>
      </c>
      <c r="B95" s="20" t="s">
        <v>607</v>
      </c>
      <c r="C95" s="11">
        <v>1134</v>
      </c>
      <c r="D95" s="13">
        <v>3910</v>
      </c>
      <c r="E95" s="18" t="s">
        <v>289</v>
      </c>
      <c r="F95" s="80">
        <v>2628</v>
      </c>
      <c r="G95" s="21" t="s">
        <v>888</v>
      </c>
      <c r="H95" s="28"/>
      <c r="I95" s="28"/>
    </row>
    <row r="96" spans="1:9" ht="27.75" customHeight="1">
      <c r="A96" s="11">
        <v>70</v>
      </c>
      <c r="B96" s="12" t="s">
        <v>609</v>
      </c>
      <c r="C96" s="11">
        <v>1134</v>
      </c>
      <c r="D96" s="13">
        <v>7100</v>
      </c>
      <c r="E96" s="18" t="s">
        <v>289</v>
      </c>
      <c r="F96" s="80"/>
      <c r="G96" s="21"/>
      <c r="H96" s="28"/>
      <c r="I96" s="28"/>
    </row>
    <row r="97" spans="1:9" ht="42" customHeight="1" thickBot="1">
      <c r="A97" s="11">
        <v>71</v>
      </c>
      <c r="B97" s="20" t="s">
        <v>610</v>
      </c>
      <c r="C97" s="119">
        <v>1134</v>
      </c>
      <c r="D97" s="120">
        <v>4900</v>
      </c>
      <c r="E97" s="108" t="s">
        <v>289</v>
      </c>
      <c r="F97" s="121"/>
      <c r="G97" s="97"/>
      <c r="H97" s="28"/>
      <c r="I97" s="28"/>
    </row>
    <row r="98" spans="1:7" ht="21.75" customHeight="1" thickBot="1">
      <c r="A98" s="30"/>
      <c r="B98" s="22" t="s">
        <v>1133</v>
      </c>
      <c r="C98" s="10">
        <v>1134</v>
      </c>
      <c r="D98" s="88">
        <f>SUM(D58:D97)</f>
        <v>2085364</v>
      </c>
      <c r="E98" s="18" t="s">
        <v>289</v>
      </c>
      <c r="F98" s="126">
        <f>SUM(F58:F95)</f>
        <v>935201</v>
      </c>
      <c r="G98" s="127"/>
    </row>
    <row r="99" spans="1:7" ht="33" customHeight="1" hidden="1">
      <c r="A99" s="30"/>
      <c r="B99" s="128" t="s">
        <v>1027</v>
      </c>
      <c r="C99" s="107"/>
      <c r="D99" s="209">
        <v>1531736</v>
      </c>
      <c r="E99" s="229" t="s">
        <v>289</v>
      </c>
      <c r="F99" s="210"/>
      <c r="G99" s="129"/>
    </row>
    <row r="100" spans="1:7" ht="21" customHeight="1" hidden="1">
      <c r="A100" s="30"/>
      <c r="B100" s="130" t="s">
        <v>604</v>
      </c>
      <c r="C100" s="105">
        <v>1134</v>
      </c>
      <c r="D100" s="98">
        <v>1061736</v>
      </c>
      <c r="E100" s="211" t="s">
        <v>289</v>
      </c>
      <c r="F100" s="101"/>
      <c r="G100" s="131"/>
    </row>
    <row r="101" spans="1:7" ht="33" customHeight="1" hidden="1">
      <c r="A101" s="30"/>
      <c r="B101" s="132" t="s">
        <v>603</v>
      </c>
      <c r="C101" s="105">
        <v>1134</v>
      </c>
      <c r="D101" s="98">
        <v>350000</v>
      </c>
      <c r="E101" s="100" t="s">
        <v>289</v>
      </c>
      <c r="F101" s="101"/>
      <c r="G101" s="131"/>
    </row>
    <row r="102" spans="1:7" ht="18.75" customHeight="1" hidden="1">
      <c r="A102" s="30"/>
      <c r="B102" s="133" t="s">
        <v>605</v>
      </c>
      <c r="C102" s="106">
        <v>1134</v>
      </c>
      <c r="D102" s="99">
        <v>120000</v>
      </c>
      <c r="E102" s="102" t="s">
        <v>289</v>
      </c>
      <c r="F102" s="103"/>
      <c r="G102" s="134"/>
    </row>
    <row r="103" spans="1:9" ht="18.75" customHeight="1" hidden="1">
      <c r="A103" s="30"/>
      <c r="B103" s="135" t="s">
        <v>1028</v>
      </c>
      <c r="C103" s="10">
        <v>1134</v>
      </c>
      <c r="D103" s="104">
        <f>SUM(D98,D99)</f>
        <v>3617100</v>
      </c>
      <c r="E103" s="18" t="s">
        <v>289</v>
      </c>
      <c r="F103" s="7"/>
      <c r="G103" s="136"/>
      <c r="I103" s="28"/>
    </row>
    <row r="104" spans="1:7" ht="19.5" customHeight="1" hidden="1" thickBot="1">
      <c r="A104" s="234"/>
      <c r="B104" s="213" t="s">
        <v>1024</v>
      </c>
      <c r="C104" s="107">
        <v>1134</v>
      </c>
      <c r="D104" s="220">
        <v>3617100</v>
      </c>
      <c r="E104" s="108" t="s">
        <v>289</v>
      </c>
      <c r="F104" s="117"/>
      <c r="G104" s="129"/>
    </row>
    <row r="105" spans="1:7" s="29" customFormat="1" ht="25.5" customHeight="1">
      <c r="A105" s="1806" t="s">
        <v>484</v>
      </c>
      <c r="B105" s="1807"/>
      <c r="C105" s="1807"/>
      <c r="D105" s="1807"/>
      <c r="E105" s="1807"/>
      <c r="F105" s="221"/>
      <c r="G105" s="222"/>
    </row>
    <row r="106" spans="1:7" s="29" customFormat="1" ht="15.75">
      <c r="A106" s="26">
        <v>72</v>
      </c>
      <c r="B106" s="49" t="s">
        <v>226</v>
      </c>
      <c r="C106" s="49">
        <v>1140</v>
      </c>
      <c r="D106" s="58">
        <v>98000</v>
      </c>
      <c r="E106" s="52" t="s">
        <v>289</v>
      </c>
      <c r="F106" s="51">
        <v>98000</v>
      </c>
      <c r="G106" s="11" t="s">
        <v>888</v>
      </c>
    </row>
    <row r="107" spans="1:9" ht="17.25" customHeight="1">
      <c r="A107" s="49">
        <v>73</v>
      </c>
      <c r="B107" s="49" t="s">
        <v>227</v>
      </c>
      <c r="C107" s="49">
        <v>1140</v>
      </c>
      <c r="D107" s="58">
        <v>99000</v>
      </c>
      <c r="E107" s="52" t="s">
        <v>289</v>
      </c>
      <c r="F107" s="58">
        <v>55008</v>
      </c>
      <c r="G107" s="21" t="s">
        <v>889</v>
      </c>
      <c r="H107" s="27"/>
      <c r="I107" s="59"/>
    </row>
    <row r="108" spans="1:9" ht="22.5" customHeight="1" thickBot="1">
      <c r="A108" s="188">
        <v>74</v>
      </c>
      <c r="B108" s="152" t="s">
        <v>1033</v>
      </c>
      <c r="C108" s="153">
        <v>1140</v>
      </c>
      <c r="D108" s="154">
        <v>303000</v>
      </c>
      <c r="E108" s="155" t="s">
        <v>289</v>
      </c>
      <c r="F108" s="156"/>
      <c r="G108" s="97"/>
      <c r="H108" s="27"/>
      <c r="I108" s="59"/>
    </row>
    <row r="109" spans="1:7" ht="15.75">
      <c r="A109" s="30"/>
      <c r="B109" s="22" t="s">
        <v>1133</v>
      </c>
      <c r="C109" s="23">
        <v>1140</v>
      </c>
      <c r="D109" s="31">
        <f>SUM(D106:D108)</f>
        <v>500000</v>
      </c>
      <c r="E109" s="18" t="s">
        <v>289</v>
      </c>
      <c r="F109" s="158">
        <f>SUM(F106:F107)</f>
        <v>153008</v>
      </c>
      <c r="G109" s="159"/>
    </row>
    <row r="110" spans="1:7" ht="16.5" hidden="1" thickBot="1">
      <c r="A110" s="212"/>
      <c r="B110" s="213" t="s">
        <v>1024</v>
      </c>
      <c r="C110" s="233">
        <v>1140</v>
      </c>
      <c r="D110" s="235">
        <v>500000</v>
      </c>
      <c r="E110" s="108" t="s">
        <v>289</v>
      </c>
      <c r="F110" s="160"/>
      <c r="G110" s="224"/>
    </row>
    <row r="111" spans="1:7" s="29" customFormat="1" ht="25.5" customHeight="1">
      <c r="A111" s="1803" t="s">
        <v>485</v>
      </c>
      <c r="B111" s="1772"/>
      <c r="C111" s="1772"/>
      <c r="D111" s="1772"/>
      <c r="E111" s="1773"/>
      <c r="F111" s="223"/>
      <c r="G111" s="122"/>
    </row>
    <row r="112" spans="1:9" s="35" customFormat="1" ht="34.5" customHeight="1" thickBot="1">
      <c r="A112" s="12">
        <v>75</v>
      </c>
      <c r="B112" s="118" t="s">
        <v>228</v>
      </c>
      <c r="C112" s="118">
        <v>1161</v>
      </c>
      <c r="D112" s="161">
        <v>1763000</v>
      </c>
      <c r="E112" s="108" t="s">
        <v>289</v>
      </c>
      <c r="F112" s="121">
        <v>1763000</v>
      </c>
      <c r="G112" s="119" t="s">
        <v>888</v>
      </c>
      <c r="H112" s="33"/>
      <c r="I112" s="34"/>
    </row>
    <row r="113" spans="1:7" s="39" customFormat="1" ht="15.75">
      <c r="A113" s="114"/>
      <c r="B113" s="36" t="s">
        <v>1133</v>
      </c>
      <c r="C113" s="37">
        <v>1161</v>
      </c>
      <c r="D113" s="38">
        <f>SUM(D112:D112)</f>
        <v>1763000</v>
      </c>
      <c r="E113" s="18" t="s">
        <v>289</v>
      </c>
      <c r="F113" s="158">
        <f>SUM(F112)</f>
        <v>1763000</v>
      </c>
      <c r="G113" s="167"/>
    </row>
    <row r="114" spans="1:7" s="39" customFormat="1" ht="16.5" hidden="1" thickBot="1">
      <c r="A114" s="216"/>
      <c r="B114" s="213" t="s">
        <v>1024</v>
      </c>
      <c r="C114" s="239">
        <v>1161</v>
      </c>
      <c r="D114" s="217">
        <v>1763000</v>
      </c>
      <c r="E114" s="108" t="s">
        <v>289</v>
      </c>
      <c r="F114" s="160"/>
      <c r="G114" s="170"/>
    </row>
    <row r="115" spans="1:7" s="39" customFormat="1" ht="30.75" customHeight="1">
      <c r="A115" s="1774" t="s">
        <v>486</v>
      </c>
      <c r="B115" s="1775"/>
      <c r="C115" s="1775"/>
      <c r="D115" s="1775"/>
      <c r="E115" s="1776"/>
      <c r="F115" s="162"/>
      <c r="G115" s="163"/>
    </row>
    <row r="116" spans="1:11" s="40" customFormat="1" ht="38.25" customHeight="1" thickBot="1">
      <c r="A116" s="12">
        <v>76</v>
      </c>
      <c r="B116" s="118" t="s">
        <v>229</v>
      </c>
      <c r="C116" s="118">
        <v>1162</v>
      </c>
      <c r="D116" s="172">
        <v>80400</v>
      </c>
      <c r="E116" s="108" t="s">
        <v>289</v>
      </c>
      <c r="F116" s="173">
        <v>53387.54</v>
      </c>
      <c r="G116" s="119" t="s">
        <v>888</v>
      </c>
      <c r="H116" s="27"/>
      <c r="I116" s="27"/>
      <c r="J116" s="27"/>
      <c r="K116" s="35"/>
    </row>
    <row r="117" spans="1:10" s="4" customFormat="1" ht="16.5" customHeight="1">
      <c r="A117" s="171"/>
      <c r="B117" s="41" t="s">
        <v>1133</v>
      </c>
      <c r="C117" s="5">
        <v>1162</v>
      </c>
      <c r="D117" s="7">
        <f>SUM(D116:D116)</f>
        <v>80400</v>
      </c>
      <c r="E117" s="18" t="s">
        <v>289</v>
      </c>
      <c r="F117" s="126">
        <f>SUM(F116)</f>
        <v>53387.54</v>
      </c>
      <c r="G117" s="178"/>
      <c r="H117" s="42"/>
      <c r="I117" s="42"/>
      <c r="J117" s="42"/>
    </row>
    <row r="118" spans="1:7" s="39" customFormat="1" ht="16.5" hidden="1" thickBot="1">
      <c r="A118" s="216"/>
      <c r="B118" s="213" t="s">
        <v>1024</v>
      </c>
      <c r="C118" s="116">
        <v>1162</v>
      </c>
      <c r="D118" s="217">
        <v>80400</v>
      </c>
      <c r="E118" s="108" t="s">
        <v>289</v>
      </c>
      <c r="F118" s="160"/>
      <c r="G118" s="170"/>
    </row>
    <row r="119" spans="1:10" s="4" customFormat="1" ht="24.75" customHeight="1">
      <c r="A119" s="1763" t="s">
        <v>487</v>
      </c>
      <c r="B119" s="1763"/>
      <c r="C119" s="1763"/>
      <c r="D119" s="1763"/>
      <c r="E119" s="1763"/>
      <c r="F119" s="174"/>
      <c r="G119" s="175"/>
      <c r="H119" s="42"/>
      <c r="I119" s="42"/>
      <c r="J119" s="42"/>
    </row>
    <row r="120" spans="1:11" s="44" customFormat="1" ht="23.25" customHeight="1" thickBot="1">
      <c r="A120" s="12">
        <v>77</v>
      </c>
      <c r="B120" s="118" t="s">
        <v>230</v>
      </c>
      <c r="C120" s="118">
        <v>1163</v>
      </c>
      <c r="D120" s="118">
        <v>1360000</v>
      </c>
      <c r="E120" s="108" t="s">
        <v>289</v>
      </c>
      <c r="F120" s="173">
        <v>1361092.2</v>
      </c>
      <c r="G120" s="181" t="s">
        <v>395</v>
      </c>
      <c r="H120" s="27"/>
      <c r="I120" s="27"/>
      <c r="J120" s="27"/>
      <c r="K120" s="43"/>
    </row>
    <row r="121" spans="1:10" s="29" customFormat="1" ht="15.75">
      <c r="A121" s="180"/>
      <c r="B121" s="45" t="s">
        <v>1133</v>
      </c>
      <c r="C121" s="5">
        <v>1163</v>
      </c>
      <c r="D121" s="7">
        <f>SUM(D120)</f>
        <v>1360000</v>
      </c>
      <c r="E121" s="18" t="s">
        <v>289</v>
      </c>
      <c r="F121" s="126">
        <f>SUM(F120)</f>
        <v>1361092.2</v>
      </c>
      <c r="G121" s="183"/>
      <c r="H121" s="46"/>
      <c r="I121" s="47"/>
      <c r="J121" s="46"/>
    </row>
    <row r="122" spans="1:7" s="39" customFormat="1" ht="16.5" hidden="1" thickBot="1">
      <c r="A122" s="216"/>
      <c r="B122" s="213" t="s">
        <v>1024</v>
      </c>
      <c r="C122" s="116">
        <v>1163</v>
      </c>
      <c r="D122" s="217">
        <v>1360000</v>
      </c>
      <c r="E122" s="108" t="s">
        <v>289</v>
      </c>
      <c r="F122" s="160"/>
      <c r="G122" s="170"/>
    </row>
    <row r="123" spans="1:7" ht="24.75" customHeight="1">
      <c r="A123" s="1803" t="s">
        <v>488</v>
      </c>
      <c r="B123" s="1804"/>
      <c r="C123" s="1804"/>
      <c r="D123" s="1804"/>
      <c r="E123" s="1805"/>
      <c r="F123" s="144"/>
      <c r="G123" s="145"/>
    </row>
    <row r="124" spans="1:7" ht="35.25" customHeight="1">
      <c r="A124" s="11">
        <v>78</v>
      </c>
      <c r="B124" s="20" t="s">
        <v>231</v>
      </c>
      <c r="C124" s="21">
        <v>1165</v>
      </c>
      <c r="D124" s="48">
        <v>62000</v>
      </c>
      <c r="E124" s="18" t="s">
        <v>289</v>
      </c>
      <c r="F124" s="81">
        <v>61360.2</v>
      </c>
      <c r="G124" s="11" t="s">
        <v>888</v>
      </c>
    </row>
    <row r="125" spans="1:7" ht="15.75">
      <c r="A125" s="11">
        <v>79</v>
      </c>
      <c r="B125" s="12" t="s">
        <v>232</v>
      </c>
      <c r="C125" s="21">
        <v>1165</v>
      </c>
      <c r="D125" s="48">
        <v>23203</v>
      </c>
      <c r="E125" s="18" t="s">
        <v>289</v>
      </c>
      <c r="F125" s="81">
        <v>23202.72</v>
      </c>
      <c r="G125" s="11" t="s">
        <v>888</v>
      </c>
    </row>
    <row r="126" spans="1:7" ht="21" customHeight="1">
      <c r="A126" s="11">
        <v>80</v>
      </c>
      <c r="B126" s="12" t="s">
        <v>233</v>
      </c>
      <c r="C126" s="21">
        <v>1165</v>
      </c>
      <c r="D126" s="48">
        <v>21500</v>
      </c>
      <c r="E126" s="18" t="s">
        <v>289</v>
      </c>
      <c r="F126" s="81">
        <v>21481.32</v>
      </c>
      <c r="G126" s="11" t="s">
        <v>888</v>
      </c>
    </row>
    <row r="127" spans="1:7" ht="25.5" customHeight="1">
      <c r="A127" s="11">
        <v>81</v>
      </c>
      <c r="B127" s="12" t="s">
        <v>392</v>
      </c>
      <c r="C127" s="21">
        <v>1165</v>
      </c>
      <c r="D127" s="48">
        <v>35700</v>
      </c>
      <c r="E127" s="18" t="s">
        <v>289</v>
      </c>
      <c r="F127" s="81">
        <v>35678.4</v>
      </c>
      <c r="G127" s="11" t="s">
        <v>888</v>
      </c>
    </row>
    <row r="128" spans="1:7" ht="39.75" customHeight="1">
      <c r="A128" s="11">
        <v>82</v>
      </c>
      <c r="B128" s="12" t="s">
        <v>234</v>
      </c>
      <c r="C128" s="21">
        <v>1165</v>
      </c>
      <c r="D128" s="48">
        <v>89900</v>
      </c>
      <c r="E128" s="18" t="s">
        <v>289</v>
      </c>
      <c r="F128" s="77"/>
      <c r="G128" s="9"/>
    </row>
    <row r="129" spans="1:7" ht="37.5" customHeight="1">
      <c r="A129" s="11">
        <v>83</v>
      </c>
      <c r="B129" s="12" t="s">
        <v>235</v>
      </c>
      <c r="C129" s="21">
        <v>1165</v>
      </c>
      <c r="D129" s="48">
        <v>92697</v>
      </c>
      <c r="E129" s="18" t="s">
        <v>289</v>
      </c>
      <c r="F129" s="77"/>
      <c r="G129" s="9"/>
    </row>
    <row r="130" spans="1:7" ht="43.5" customHeight="1" thickBot="1">
      <c r="A130" s="11">
        <v>84</v>
      </c>
      <c r="B130" s="118" t="s">
        <v>236</v>
      </c>
      <c r="C130" s="97">
        <v>1165</v>
      </c>
      <c r="D130" s="184">
        <v>79000</v>
      </c>
      <c r="E130" s="108" t="s">
        <v>289</v>
      </c>
      <c r="F130" s="185"/>
      <c r="G130" s="186"/>
    </row>
    <row r="131" spans="1:7" ht="15" customHeight="1">
      <c r="A131" s="30"/>
      <c r="B131" s="22" t="s">
        <v>1133</v>
      </c>
      <c r="C131" s="23">
        <v>1165</v>
      </c>
      <c r="D131" s="115">
        <f>SUM(D124:D130)</f>
        <v>404000</v>
      </c>
      <c r="E131" s="18" t="s">
        <v>289</v>
      </c>
      <c r="F131" s="126">
        <f>SUM(F124:F130)</f>
        <v>141722.63999999998</v>
      </c>
      <c r="G131" s="159"/>
    </row>
    <row r="132" spans="1:7" s="39" customFormat="1" ht="17.25" customHeight="1" hidden="1" thickBot="1">
      <c r="A132" s="216"/>
      <c r="B132" s="213" t="s">
        <v>1024</v>
      </c>
      <c r="C132" s="116">
        <v>1165</v>
      </c>
      <c r="D132" s="217">
        <v>404000</v>
      </c>
      <c r="E132" s="108" t="s">
        <v>289</v>
      </c>
      <c r="F132" s="160"/>
      <c r="G132" s="170"/>
    </row>
    <row r="133" spans="1:9" s="4" customFormat="1" ht="23.25" customHeight="1">
      <c r="A133" s="1803" t="s">
        <v>489</v>
      </c>
      <c r="B133" s="1804"/>
      <c r="C133" s="1804"/>
      <c r="D133" s="1804"/>
      <c r="E133" s="1805"/>
      <c r="F133" s="92"/>
      <c r="G133" s="91"/>
      <c r="H133" s="42"/>
      <c r="I133" s="42"/>
    </row>
    <row r="134" spans="1:9" s="4" customFormat="1" ht="33" customHeight="1">
      <c r="A134" s="25">
        <v>85</v>
      </c>
      <c r="B134" s="49" t="s">
        <v>237</v>
      </c>
      <c r="C134" s="50">
        <v>1172</v>
      </c>
      <c r="D134" s="51">
        <v>10000</v>
      </c>
      <c r="E134" s="52" t="s">
        <v>289</v>
      </c>
      <c r="F134" s="58">
        <v>1632</v>
      </c>
      <c r="G134" s="21" t="s">
        <v>887</v>
      </c>
      <c r="H134" s="42"/>
      <c r="I134" s="42"/>
    </row>
    <row r="135" spans="1:9" s="4" customFormat="1" ht="29.25" customHeight="1" thickBot="1">
      <c r="A135" s="25">
        <v>86</v>
      </c>
      <c r="B135" s="188" t="s">
        <v>238</v>
      </c>
      <c r="C135" s="189">
        <v>1172</v>
      </c>
      <c r="D135" s="190">
        <v>40000</v>
      </c>
      <c r="E135" s="155" t="s">
        <v>289</v>
      </c>
      <c r="F135" s="191"/>
      <c r="G135" s="97"/>
      <c r="H135" s="42"/>
      <c r="I135" s="42"/>
    </row>
    <row r="136" spans="1:9" s="4" customFormat="1" ht="21" customHeight="1" thickBot="1">
      <c r="A136" s="93"/>
      <c r="B136" s="53" t="s">
        <v>1133</v>
      </c>
      <c r="C136" s="54">
        <v>1172</v>
      </c>
      <c r="D136" s="55">
        <f>SUM(D134:D135)</f>
        <v>50000</v>
      </c>
      <c r="E136" s="52" t="s">
        <v>289</v>
      </c>
      <c r="F136" s="166">
        <f>SUM(F134:F135)</f>
        <v>1632</v>
      </c>
      <c r="G136" s="127"/>
      <c r="H136" s="42"/>
      <c r="I136" s="42"/>
    </row>
    <row r="137" spans="1:7" s="39" customFormat="1" ht="47.25" customHeight="1" hidden="1" thickBot="1">
      <c r="A137" s="216"/>
      <c r="B137" s="213" t="s">
        <v>1024</v>
      </c>
      <c r="C137" s="116">
        <v>1172</v>
      </c>
      <c r="D137" s="217">
        <v>50000</v>
      </c>
      <c r="E137" s="108" t="s">
        <v>289</v>
      </c>
      <c r="F137" s="121"/>
      <c r="G137" s="218"/>
    </row>
    <row r="138" spans="1:7" s="4" customFormat="1" ht="18.75" customHeight="1">
      <c r="A138" s="1786" t="s">
        <v>600</v>
      </c>
      <c r="B138" s="1787"/>
      <c r="C138" s="1787"/>
      <c r="D138" s="1787"/>
      <c r="E138" s="1769"/>
      <c r="F138" s="219"/>
      <c r="G138" s="215"/>
    </row>
    <row r="139" spans="1:9" s="35" customFormat="1" ht="27.75" customHeight="1" thickBot="1">
      <c r="A139" s="26">
        <v>87</v>
      </c>
      <c r="B139" s="188" t="s">
        <v>239</v>
      </c>
      <c r="C139" s="196">
        <v>1350</v>
      </c>
      <c r="D139" s="197">
        <v>170000</v>
      </c>
      <c r="E139" s="155" t="s">
        <v>289</v>
      </c>
      <c r="F139" s="198">
        <v>170000</v>
      </c>
      <c r="G139" s="97" t="s">
        <v>887</v>
      </c>
      <c r="H139" s="33"/>
      <c r="I139" s="34"/>
    </row>
    <row r="140" spans="1:7" s="39" customFormat="1" ht="16.5" thickBot="1">
      <c r="A140" s="195"/>
      <c r="B140" s="56" t="s">
        <v>1133</v>
      </c>
      <c r="C140" s="6">
        <v>1350</v>
      </c>
      <c r="D140" s="38">
        <f>SUM(D139:D139)</f>
        <v>170000</v>
      </c>
      <c r="E140" s="52" t="s">
        <v>289</v>
      </c>
      <c r="F140" s="166">
        <f>SUM(F139)</f>
        <v>170000</v>
      </c>
      <c r="G140" s="201"/>
    </row>
    <row r="141" spans="1:7" s="39" customFormat="1" ht="16.5" hidden="1" thickBot="1">
      <c r="A141" s="236"/>
      <c r="B141" s="213" t="s">
        <v>1024</v>
      </c>
      <c r="C141" s="225">
        <v>1350</v>
      </c>
      <c r="D141" s="237">
        <v>170000</v>
      </c>
      <c r="E141" s="155" t="s">
        <v>289</v>
      </c>
      <c r="F141" s="203"/>
      <c r="G141" s="205"/>
    </row>
    <row r="142" spans="1:7" ht="27" customHeight="1">
      <c r="A142" s="1803" t="s">
        <v>601</v>
      </c>
      <c r="B142" s="1770"/>
      <c r="C142" s="1770"/>
      <c r="D142" s="1770"/>
      <c r="E142" s="1771"/>
      <c r="F142" s="214"/>
      <c r="G142" s="215"/>
    </row>
    <row r="143" spans="1:7" ht="15.75">
      <c r="A143" s="21">
        <v>88</v>
      </c>
      <c r="B143" s="21" t="s">
        <v>240</v>
      </c>
      <c r="C143" s="32">
        <v>2110</v>
      </c>
      <c r="D143" s="57">
        <v>99984</v>
      </c>
      <c r="E143" s="18" t="s">
        <v>289</v>
      </c>
      <c r="F143" s="80">
        <v>99984</v>
      </c>
      <c r="G143" s="21" t="s">
        <v>888</v>
      </c>
    </row>
    <row r="144" spans="1:7" ht="15.75">
      <c r="A144" s="21">
        <v>89</v>
      </c>
      <c r="B144" s="21" t="s">
        <v>241</v>
      </c>
      <c r="C144" s="32">
        <v>2110</v>
      </c>
      <c r="D144" s="57">
        <v>99900</v>
      </c>
      <c r="E144" s="18" t="s">
        <v>289</v>
      </c>
      <c r="F144" s="80">
        <v>7701</v>
      </c>
      <c r="G144" s="21" t="s">
        <v>887</v>
      </c>
    </row>
    <row r="145" spans="1:7" ht="15.75">
      <c r="A145" s="21">
        <v>90</v>
      </c>
      <c r="B145" s="21" t="s">
        <v>1068</v>
      </c>
      <c r="C145" s="32">
        <v>2110</v>
      </c>
      <c r="D145" s="57">
        <v>7200</v>
      </c>
      <c r="E145" s="18" t="s">
        <v>289</v>
      </c>
      <c r="F145" s="80">
        <v>7194</v>
      </c>
      <c r="G145" s="21" t="s">
        <v>888</v>
      </c>
    </row>
    <row r="146" spans="1:9" ht="18.75" customHeight="1">
      <c r="A146" s="21">
        <v>91</v>
      </c>
      <c r="B146" s="49" t="s">
        <v>1069</v>
      </c>
      <c r="C146" s="49">
        <v>2110</v>
      </c>
      <c r="D146" s="58">
        <v>99000</v>
      </c>
      <c r="E146" s="52" t="s">
        <v>289</v>
      </c>
      <c r="F146" s="58">
        <v>4300</v>
      </c>
      <c r="G146" s="21" t="s">
        <v>887</v>
      </c>
      <c r="H146" s="27"/>
      <c r="I146" s="59"/>
    </row>
    <row r="147" spans="1:9" ht="18.75" customHeight="1">
      <c r="A147" s="21">
        <v>92</v>
      </c>
      <c r="B147" s="49" t="s">
        <v>1070</v>
      </c>
      <c r="C147" s="49">
        <v>2110</v>
      </c>
      <c r="D147" s="58">
        <v>96360</v>
      </c>
      <c r="E147" s="52" t="s">
        <v>289</v>
      </c>
      <c r="F147" s="58">
        <v>96360</v>
      </c>
      <c r="G147" s="21" t="s">
        <v>888</v>
      </c>
      <c r="H147" s="27"/>
      <c r="I147" s="59"/>
    </row>
    <row r="148" spans="1:9" ht="25.5" customHeight="1">
      <c r="A148" s="21">
        <v>93</v>
      </c>
      <c r="B148" s="49" t="s">
        <v>606</v>
      </c>
      <c r="C148" s="49">
        <v>2110</v>
      </c>
      <c r="D148" s="58">
        <v>20000</v>
      </c>
      <c r="E148" s="52" t="s">
        <v>289</v>
      </c>
      <c r="F148" s="58"/>
      <c r="G148" s="21"/>
      <c r="H148" s="27"/>
      <c r="I148" s="59"/>
    </row>
    <row r="149" spans="1:9" ht="18.75" customHeight="1">
      <c r="A149" s="21">
        <v>94</v>
      </c>
      <c r="B149" s="49" t="s">
        <v>396</v>
      </c>
      <c r="C149" s="49">
        <v>2110</v>
      </c>
      <c r="D149" s="58">
        <v>99000</v>
      </c>
      <c r="E149" s="52" t="s">
        <v>289</v>
      </c>
      <c r="F149" s="58"/>
      <c r="G149" s="21"/>
      <c r="H149" s="27"/>
      <c r="I149" s="59"/>
    </row>
    <row r="150" spans="1:9" ht="18.75" customHeight="1">
      <c r="A150" s="21">
        <v>95</v>
      </c>
      <c r="B150" s="49" t="s">
        <v>1034</v>
      </c>
      <c r="C150" s="49">
        <v>2110</v>
      </c>
      <c r="D150" s="58">
        <v>99000</v>
      </c>
      <c r="E150" s="52" t="s">
        <v>289</v>
      </c>
      <c r="F150" s="58"/>
      <c r="G150" s="21"/>
      <c r="H150" s="27"/>
      <c r="I150" s="59"/>
    </row>
    <row r="151" spans="1:9" ht="31.5" customHeight="1" thickBot="1">
      <c r="A151" s="21">
        <v>96</v>
      </c>
      <c r="B151" s="153" t="s">
        <v>1035</v>
      </c>
      <c r="C151" s="153">
        <v>2110</v>
      </c>
      <c r="D151" s="156">
        <v>99000</v>
      </c>
      <c r="E151" s="155" t="s">
        <v>289</v>
      </c>
      <c r="F151" s="156"/>
      <c r="G151" s="97"/>
      <c r="H151" s="27"/>
      <c r="I151" s="59"/>
    </row>
    <row r="152" spans="1:7" ht="15.75">
      <c r="A152" s="30"/>
      <c r="B152" s="45" t="s">
        <v>1133</v>
      </c>
      <c r="C152" s="23">
        <v>2110</v>
      </c>
      <c r="D152" s="115">
        <f>SUM(D143:D151)</f>
        <v>719444</v>
      </c>
      <c r="E152" s="18" t="s">
        <v>289</v>
      </c>
      <c r="F152" s="126">
        <f>SUM(F143:F151)</f>
        <v>215539</v>
      </c>
      <c r="G152" s="127"/>
    </row>
    <row r="153" spans="1:7" ht="15.75" hidden="1">
      <c r="A153" s="30"/>
      <c r="B153" s="206" t="s">
        <v>1024</v>
      </c>
      <c r="C153" s="23">
        <v>2110</v>
      </c>
      <c r="D153" s="115">
        <v>2000000</v>
      </c>
      <c r="E153" s="18" t="s">
        <v>289</v>
      </c>
      <c r="F153" s="7"/>
      <c r="G153" s="136"/>
    </row>
    <row r="154" spans="1:7" ht="16.5" hidden="1" thickBot="1">
      <c r="A154" s="212"/>
      <c r="B154" s="213" t="s">
        <v>1029</v>
      </c>
      <c r="C154" s="233">
        <v>2110</v>
      </c>
      <c r="D154" s="238">
        <v>1280556</v>
      </c>
      <c r="E154" s="108" t="s">
        <v>289</v>
      </c>
      <c r="F154" s="139"/>
      <c r="G154" s="140"/>
    </row>
    <row r="155" spans="1:7" ht="25.5" customHeight="1">
      <c r="A155" s="1803" t="s">
        <v>602</v>
      </c>
      <c r="B155" s="1804"/>
      <c r="C155" s="1804"/>
      <c r="D155" s="1804"/>
      <c r="E155" s="1805"/>
      <c r="F155" s="187"/>
      <c r="G155" s="145"/>
    </row>
    <row r="156" spans="1:7" ht="25.5">
      <c r="A156" s="11">
        <v>97</v>
      </c>
      <c r="B156" s="21" t="s">
        <v>1071</v>
      </c>
      <c r="C156" s="32">
        <v>2133</v>
      </c>
      <c r="D156" s="48">
        <v>297819</v>
      </c>
      <c r="E156" s="18" t="s">
        <v>289</v>
      </c>
      <c r="F156" s="81">
        <v>297818.57</v>
      </c>
      <c r="G156" s="21" t="s">
        <v>887</v>
      </c>
    </row>
    <row r="157" spans="1:7" ht="39" thickBot="1">
      <c r="A157" s="11">
        <v>98</v>
      </c>
      <c r="B157" s="97" t="s">
        <v>874</v>
      </c>
      <c r="C157" s="97">
        <v>2133</v>
      </c>
      <c r="D157" s="184">
        <v>299875</v>
      </c>
      <c r="E157" s="108" t="s">
        <v>289</v>
      </c>
      <c r="F157" s="184">
        <v>299875</v>
      </c>
      <c r="G157" s="97" t="s">
        <v>887</v>
      </c>
    </row>
    <row r="158" spans="1:7" ht="15.75">
      <c r="A158" s="30"/>
      <c r="B158" s="22" t="s">
        <v>1133</v>
      </c>
      <c r="C158" s="23">
        <v>2133</v>
      </c>
      <c r="D158" s="60">
        <f>SUM(D156:D157)</f>
        <v>597694</v>
      </c>
      <c r="E158" s="18" t="s">
        <v>289</v>
      </c>
      <c r="F158" s="126">
        <f>SUM(F156:F157)</f>
        <v>597693.5700000001</v>
      </c>
      <c r="G158" s="159"/>
    </row>
    <row r="159" spans="1:7" ht="15.75" hidden="1">
      <c r="A159" s="30"/>
      <c r="B159" s="206" t="s">
        <v>1024</v>
      </c>
      <c r="C159" s="23">
        <v>2133</v>
      </c>
      <c r="D159" s="115">
        <v>2000000</v>
      </c>
      <c r="E159" s="52" t="s">
        <v>289</v>
      </c>
      <c r="F159" s="78"/>
      <c r="G159" s="208"/>
    </row>
    <row r="160" spans="1:7" ht="16.5" hidden="1" thickBot="1">
      <c r="A160" s="30"/>
      <c r="B160" s="137" t="s">
        <v>1029</v>
      </c>
      <c r="C160" s="150">
        <v>2133</v>
      </c>
      <c r="D160" s="207">
        <v>1402306</v>
      </c>
      <c r="E160" s="108" t="s">
        <v>289</v>
      </c>
      <c r="F160" s="139"/>
      <c r="G160" s="140"/>
    </row>
    <row r="161" spans="1:9" ht="18.75">
      <c r="A161" s="9"/>
      <c r="B161" s="61" t="s">
        <v>875</v>
      </c>
      <c r="C161" s="9"/>
      <c r="D161" s="62">
        <f>SUM(D52,D98,D109,D113,D117,D121,D131,D136,D140,D152,D158)</f>
        <v>8661902</v>
      </c>
      <c r="E161" s="18" t="s">
        <v>289</v>
      </c>
      <c r="F161" s="86">
        <f>SUM(F52,F98,F109,F113,F117,F121,F131,F136,F140,F152,F158)</f>
        <v>5882197.66</v>
      </c>
      <c r="G161" s="9"/>
      <c r="H161" s="63"/>
      <c r="I161" s="64"/>
    </row>
    <row r="163" ht="12.75">
      <c r="A163" s="65" t="s">
        <v>1020</v>
      </c>
    </row>
    <row r="164" ht="12.75">
      <c r="A164" s="65"/>
    </row>
    <row r="165" ht="12.75">
      <c r="A165" s="65"/>
    </row>
    <row r="166" ht="12.75">
      <c r="A166" s="65"/>
    </row>
    <row r="167" ht="12.75">
      <c r="A167" s="65"/>
    </row>
    <row r="169" spans="2:7" ht="15.75">
      <c r="B169" s="66" t="s">
        <v>876</v>
      </c>
      <c r="C169" s="67"/>
      <c r="D169" s="67"/>
      <c r="E169" s="67"/>
      <c r="F169" s="67"/>
      <c r="G169" s="67"/>
    </row>
    <row r="170" spans="2:6" ht="15.75">
      <c r="B170" s="66" t="s">
        <v>877</v>
      </c>
      <c r="C170" s="68" t="s">
        <v>878</v>
      </c>
      <c r="D170" s="69"/>
      <c r="E170" s="69"/>
      <c r="F170" s="67"/>
    </row>
    <row r="171" spans="2:6" ht="15.75">
      <c r="B171" s="1"/>
      <c r="C171" s="66" t="s">
        <v>881</v>
      </c>
      <c r="D171" s="1"/>
      <c r="E171" s="70" t="s">
        <v>882</v>
      </c>
      <c r="F171" s="70"/>
    </row>
    <row r="172" spans="2:6" ht="15.75">
      <c r="B172" s="71"/>
      <c r="C172" s="66"/>
      <c r="D172" s="1"/>
      <c r="E172" s="1" t="s">
        <v>883</v>
      </c>
      <c r="F172" s="1"/>
    </row>
    <row r="173" spans="2:7" ht="12.75">
      <c r="B173" s="1"/>
      <c r="C173" s="1"/>
      <c r="D173" s="1"/>
      <c r="E173" s="1"/>
      <c r="F173" s="1"/>
      <c r="G173" s="1"/>
    </row>
    <row r="174" spans="2:7" ht="15.75">
      <c r="B174" s="66" t="s">
        <v>884</v>
      </c>
      <c r="C174" s="1"/>
      <c r="D174" s="1"/>
      <c r="E174" s="1"/>
      <c r="F174" s="1"/>
      <c r="G174" s="1"/>
    </row>
    <row r="175" spans="2:6" ht="15.75">
      <c r="B175" s="66" t="s">
        <v>885</v>
      </c>
      <c r="C175" s="68" t="s">
        <v>886</v>
      </c>
      <c r="D175" s="69"/>
      <c r="E175" s="69"/>
      <c r="F175" s="67"/>
    </row>
    <row r="176" spans="2:6" ht="15.75">
      <c r="B176" s="1"/>
      <c r="C176" s="66" t="s">
        <v>881</v>
      </c>
      <c r="D176" s="1"/>
      <c r="E176" s="70" t="s">
        <v>882</v>
      </c>
      <c r="F176" s="70"/>
    </row>
    <row r="177" spans="2:7" ht="12.75">
      <c r="B177" s="1"/>
      <c r="C177" s="1"/>
      <c r="D177" s="1"/>
      <c r="E177" s="1"/>
      <c r="F177" s="1"/>
      <c r="G177" s="1"/>
    </row>
  </sheetData>
  <sheetProtection/>
  <mergeCells count="29">
    <mergeCell ref="A4:B4"/>
    <mergeCell ref="A138:E138"/>
    <mergeCell ref="A142:E142"/>
    <mergeCell ref="A155:E155"/>
    <mergeCell ref="A111:E111"/>
    <mergeCell ref="A115:E115"/>
    <mergeCell ref="A133:E133"/>
    <mergeCell ref="A14:G14"/>
    <mergeCell ref="A123:E123"/>
    <mergeCell ref="A119:E119"/>
    <mergeCell ref="A11:E11"/>
    <mergeCell ref="A12:E12"/>
    <mergeCell ref="A57:E57"/>
    <mergeCell ref="A105:E105"/>
    <mergeCell ref="A17:A18"/>
    <mergeCell ref="B17:B18"/>
    <mergeCell ref="C17:C18"/>
    <mergeCell ref="D17:D18"/>
    <mergeCell ref="E17:E18"/>
    <mergeCell ref="F17:G17"/>
    <mergeCell ref="A20:E20"/>
    <mergeCell ref="A3:B3"/>
    <mergeCell ref="A1:B1"/>
    <mergeCell ref="D1:E1"/>
    <mergeCell ref="A2:B2"/>
    <mergeCell ref="D2:E2"/>
    <mergeCell ref="C3:E3"/>
    <mergeCell ref="A13:E13"/>
    <mergeCell ref="A10:E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7"/>
  <sheetViews>
    <sheetView zoomScalePageLayoutView="0" workbookViewId="0" topLeftCell="A230">
      <selection activeCell="D235" sqref="D235"/>
    </sheetView>
  </sheetViews>
  <sheetFormatPr defaultColWidth="9.140625" defaultRowHeight="12.75"/>
  <cols>
    <col min="1" max="1" width="4.7109375" style="0" customWidth="1"/>
    <col min="2" max="2" width="35.421875" style="0" customWidth="1"/>
    <col min="3" max="3" width="6.57421875" style="0" customWidth="1"/>
    <col min="4" max="4" width="14.28125" style="0" customWidth="1"/>
    <col min="5" max="5" width="9.57421875" style="0" customWidth="1"/>
    <col min="6" max="6" width="12.28125" style="76" customWidth="1"/>
    <col min="7" max="7" width="8.140625" style="0" customWidth="1"/>
    <col min="8" max="8" width="9.421875" style="544" customWidth="1"/>
    <col min="9" max="9" width="11.28125" style="0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9" customHeight="1">
      <c r="I1" s="256"/>
      <c r="J1" s="256"/>
    </row>
    <row r="2" spans="1:10" ht="15.75" hidden="1">
      <c r="A2" s="1792" t="s">
        <v>914</v>
      </c>
      <c r="B2" s="1793"/>
      <c r="C2" s="1"/>
      <c r="D2" s="1794" t="s">
        <v>915</v>
      </c>
      <c r="E2" s="1795"/>
      <c r="F2" s="2"/>
      <c r="I2" s="256"/>
      <c r="J2" s="256"/>
    </row>
    <row r="3" spans="1:10" ht="15" customHeight="1" hidden="1">
      <c r="A3" s="1792" t="s">
        <v>916</v>
      </c>
      <c r="B3" s="1793"/>
      <c r="C3" s="1"/>
      <c r="D3" s="1796" t="s">
        <v>917</v>
      </c>
      <c r="E3" s="1797"/>
      <c r="F3" s="3"/>
      <c r="I3" s="256"/>
      <c r="J3" s="256"/>
    </row>
    <row r="4" spans="1:10" ht="15.75" hidden="1">
      <c r="A4" s="1792" t="s">
        <v>918</v>
      </c>
      <c r="B4" s="1793"/>
      <c r="C4" s="1798" t="s">
        <v>919</v>
      </c>
      <c r="D4" s="1799"/>
      <c r="E4" s="1799"/>
      <c r="F4" s="75"/>
      <c r="I4" s="256"/>
      <c r="J4" s="256"/>
    </row>
    <row r="5" spans="1:10" ht="15" hidden="1">
      <c r="A5" s="1792" t="s">
        <v>1036</v>
      </c>
      <c r="B5" s="1793"/>
      <c r="I5" s="256"/>
      <c r="J5" s="256"/>
    </row>
    <row r="6" spans="1:10" ht="15.75">
      <c r="A6" s="1802" t="s">
        <v>612</v>
      </c>
      <c r="B6" s="1802"/>
      <c r="C6" s="1802"/>
      <c r="D6" s="1802"/>
      <c r="E6" s="1802"/>
      <c r="F6" s="226"/>
      <c r="G6" s="227"/>
      <c r="I6" s="256"/>
      <c r="J6" s="256"/>
    </row>
    <row r="7" spans="1:10" ht="15.75">
      <c r="A7" s="1800" t="s">
        <v>613</v>
      </c>
      <c r="B7" s="1794"/>
      <c r="C7" s="1794"/>
      <c r="D7" s="1801"/>
      <c r="E7" s="1801"/>
      <c r="F7" s="228"/>
      <c r="G7" s="227"/>
      <c r="I7" s="256"/>
      <c r="J7" s="256"/>
    </row>
    <row r="8" spans="1:10" ht="15.75">
      <c r="A8" s="1800" t="s">
        <v>562</v>
      </c>
      <c r="B8" s="1794"/>
      <c r="C8" s="1794"/>
      <c r="D8" s="1801"/>
      <c r="E8" s="1801"/>
      <c r="F8" s="228"/>
      <c r="G8" s="227"/>
      <c r="I8" s="256"/>
      <c r="J8" s="256"/>
    </row>
    <row r="9" spans="1:10" ht="15.75">
      <c r="A9" s="1800" t="s">
        <v>262</v>
      </c>
      <c r="B9" s="1794"/>
      <c r="C9" s="1794"/>
      <c r="D9" s="1801"/>
      <c r="E9" s="1801"/>
      <c r="F9" s="228"/>
      <c r="G9" s="227"/>
      <c r="I9" s="256"/>
      <c r="J9" s="256"/>
    </row>
    <row r="10" spans="1:10" ht="49.5" customHeight="1">
      <c r="A10" s="1757" t="s">
        <v>777</v>
      </c>
      <c r="B10" s="1758"/>
      <c r="C10" s="1758"/>
      <c r="D10" s="1758"/>
      <c r="E10" s="1758"/>
      <c r="F10" s="1758"/>
      <c r="G10" s="1759"/>
      <c r="H10" s="707"/>
      <c r="I10" s="256"/>
      <c r="J10" s="256"/>
    </row>
    <row r="11" spans="1:10" ht="10.5" customHeight="1">
      <c r="A11" s="72"/>
      <c r="B11" s="73"/>
      <c r="C11" s="73"/>
      <c r="D11" s="73"/>
      <c r="E11" s="73"/>
      <c r="F11" s="73"/>
      <c r="G11" s="74"/>
      <c r="H11" s="707"/>
      <c r="I11" s="256"/>
      <c r="J11" s="256"/>
    </row>
    <row r="12" spans="1:10" ht="15">
      <c r="A12" s="4"/>
      <c r="B12" s="4"/>
      <c r="C12" s="4"/>
      <c r="D12" s="4"/>
      <c r="E12" s="4"/>
      <c r="F12" s="398">
        <v>40982</v>
      </c>
      <c r="I12" s="256"/>
      <c r="J12" s="256"/>
    </row>
    <row r="13" spans="1:10" ht="31.5" customHeight="1">
      <c r="A13" s="1808" t="s">
        <v>264</v>
      </c>
      <c r="B13" s="1780" t="s">
        <v>507</v>
      </c>
      <c r="C13" s="1808" t="s">
        <v>508</v>
      </c>
      <c r="D13" s="1782" t="s">
        <v>285</v>
      </c>
      <c r="E13" s="1784" t="s">
        <v>393</v>
      </c>
      <c r="F13" s="1788" t="s">
        <v>394</v>
      </c>
      <c r="G13" s="1746"/>
      <c r="H13" s="1763" t="s">
        <v>990</v>
      </c>
      <c r="I13" s="471"/>
      <c r="J13" s="256"/>
    </row>
    <row r="14" spans="1:11" ht="32.25" customHeight="1">
      <c r="A14" s="1779"/>
      <c r="B14" s="1781"/>
      <c r="C14" s="1779"/>
      <c r="D14" s="1783"/>
      <c r="E14" s="1785"/>
      <c r="F14" s="8" t="s">
        <v>385</v>
      </c>
      <c r="G14" s="432" t="s">
        <v>892</v>
      </c>
      <c r="H14" s="1750"/>
      <c r="I14" s="471"/>
      <c r="J14" s="256"/>
      <c r="K14" s="83"/>
    </row>
    <row r="15" spans="1:11" ht="14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432">
        <v>7</v>
      </c>
      <c r="H15" s="547">
        <v>8</v>
      </c>
      <c r="I15" s="471"/>
      <c r="J15" s="256"/>
      <c r="K15" s="84"/>
    </row>
    <row r="16" spans="1:11" ht="21.75" customHeight="1">
      <c r="A16" s="1790" t="s">
        <v>1030</v>
      </c>
      <c r="B16" s="1791"/>
      <c r="C16" s="1791"/>
      <c r="D16" s="1791"/>
      <c r="E16" s="1821"/>
      <c r="F16" s="89"/>
      <c r="G16" s="433"/>
      <c r="H16" s="541"/>
      <c r="I16" s="471"/>
      <c r="J16" s="256"/>
      <c r="K16" s="84"/>
    </row>
    <row r="17" spans="1:11" ht="41.25" customHeight="1">
      <c r="A17" s="11">
        <v>1</v>
      </c>
      <c r="B17" s="26" t="s">
        <v>286</v>
      </c>
      <c r="C17" s="621">
        <v>1131</v>
      </c>
      <c r="D17" s="622">
        <v>5000</v>
      </c>
      <c r="E17" s="673" t="s">
        <v>287</v>
      </c>
      <c r="F17" s="79"/>
      <c r="G17" s="21"/>
      <c r="H17" s="551" t="s">
        <v>725</v>
      </c>
      <c r="I17" s="470" t="s">
        <v>991</v>
      </c>
      <c r="J17" s="256"/>
      <c r="K17" s="626"/>
    </row>
    <row r="18" spans="1:12" ht="15.75">
      <c r="A18" s="15">
        <v>2</v>
      </c>
      <c r="B18" s="519" t="s">
        <v>288</v>
      </c>
      <c r="C18" s="11">
        <v>1131</v>
      </c>
      <c r="D18" s="494">
        <v>20000</v>
      </c>
      <c r="E18" s="18" t="s">
        <v>289</v>
      </c>
      <c r="F18" s="82">
        <v>25</v>
      </c>
      <c r="G18" s="243" t="s">
        <v>981</v>
      </c>
      <c r="H18" s="708"/>
      <c r="I18" s="471"/>
      <c r="J18" s="256"/>
      <c r="K18" s="626"/>
      <c r="L18" s="626"/>
    </row>
    <row r="19" spans="1:12" ht="15.75">
      <c r="A19" s="11">
        <v>3</v>
      </c>
      <c r="B19" s="21" t="s">
        <v>290</v>
      </c>
      <c r="C19" s="11">
        <v>1131</v>
      </c>
      <c r="D19" s="494">
        <v>10000</v>
      </c>
      <c r="E19" s="18" t="s">
        <v>289</v>
      </c>
      <c r="F19" s="82"/>
      <c r="G19" s="21"/>
      <c r="H19" s="551" t="s">
        <v>992</v>
      </c>
      <c r="I19" s="471"/>
      <c r="J19" s="256"/>
      <c r="K19" s="626"/>
      <c r="L19" s="626"/>
    </row>
    <row r="20" spans="1:12" s="244" customFormat="1" ht="15.75">
      <c r="A20" s="15">
        <v>4</v>
      </c>
      <c r="B20" s="519" t="s">
        <v>291</v>
      </c>
      <c r="C20" s="11">
        <v>1131</v>
      </c>
      <c r="D20" s="494">
        <v>12960</v>
      </c>
      <c r="E20" s="18" t="s">
        <v>289</v>
      </c>
      <c r="F20" s="58">
        <v>3240</v>
      </c>
      <c r="G20" s="21" t="s">
        <v>981</v>
      </c>
      <c r="H20" s="551" t="s">
        <v>993</v>
      </c>
      <c r="I20" s="472"/>
      <c r="J20" s="429"/>
      <c r="K20" s="626"/>
      <c r="L20" s="626"/>
    </row>
    <row r="21" spans="1:12" ht="15.75">
      <c r="A21" s="11">
        <v>5</v>
      </c>
      <c r="B21" s="519" t="s">
        <v>292</v>
      </c>
      <c r="C21" s="11">
        <v>1131</v>
      </c>
      <c r="D21" s="494">
        <v>4000</v>
      </c>
      <c r="E21" s="18" t="s">
        <v>289</v>
      </c>
      <c r="F21" s="58"/>
      <c r="G21" s="21"/>
      <c r="H21" s="551" t="s">
        <v>994</v>
      </c>
      <c r="I21" s="471"/>
      <c r="J21" s="256"/>
      <c r="K21" s="626"/>
      <c r="L21" s="626"/>
    </row>
    <row r="22" spans="1:12" ht="15.75">
      <c r="A22" s="15">
        <v>6</v>
      </c>
      <c r="B22" s="519" t="s">
        <v>293</v>
      </c>
      <c r="C22" s="11">
        <v>1131</v>
      </c>
      <c r="D22" s="494">
        <v>2000</v>
      </c>
      <c r="E22" s="18" t="s">
        <v>289</v>
      </c>
      <c r="F22" s="82"/>
      <c r="G22" s="21"/>
      <c r="H22" s="709" t="s">
        <v>763</v>
      </c>
      <c r="I22" s="471"/>
      <c r="J22" s="457">
        <v>37591</v>
      </c>
      <c r="K22" s="626"/>
      <c r="L22" s="626"/>
    </row>
    <row r="23" spans="1:12" s="244" customFormat="1" ht="15.75">
      <c r="A23" s="11">
        <v>7</v>
      </c>
      <c r="B23" s="21" t="s">
        <v>294</v>
      </c>
      <c r="C23" s="11">
        <v>1131</v>
      </c>
      <c r="D23" s="494">
        <v>20000</v>
      </c>
      <c r="E23" s="18" t="s">
        <v>289</v>
      </c>
      <c r="F23" s="58"/>
      <c r="G23" s="21"/>
      <c r="H23" s="710"/>
      <c r="I23" s="472"/>
      <c r="J23" s="429"/>
      <c r="K23" s="626"/>
      <c r="L23" s="626"/>
    </row>
    <row r="24" spans="1:12" ht="15.75">
      <c r="A24" s="15">
        <v>8</v>
      </c>
      <c r="B24" s="519" t="s">
        <v>295</v>
      </c>
      <c r="C24" s="11">
        <v>1131</v>
      </c>
      <c r="D24" s="494">
        <v>3000</v>
      </c>
      <c r="E24" s="18" t="s">
        <v>289</v>
      </c>
      <c r="F24" s="58"/>
      <c r="G24" s="21"/>
      <c r="H24" s="551" t="s">
        <v>751</v>
      </c>
      <c r="I24" s="471"/>
      <c r="J24" s="256"/>
      <c r="K24" s="626"/>
      <c r="L24" s="626"/>
    </row>
    <row r="25" spans="1:12" s="244" customFormat="1" ht="15.75">
      <c r="A25" s="11">
        <v>9</v>
      </c>
      <c r="B25" s="519" t="s">
        <v>296</v>
      </c>
      <c r="C25" s="11">
        <v>1131</v>
      </c>
      <c r="D25" s="494">
        <v>3000</v>
      </c>
      <c r="E25" s="18" t="s">
        <v>289</v>
      </c>
      <c r="F25" s="58"/>
      <c r="G25" s="21"/>
      <c r="H25" s="551" t="s">
        <v>995</v>
      </c>
      <c r="I25" s="472"/>
      <c r="J25" s="429"/>
      <c r="K25" s="626"/>
      <c r="L25" s="626"/>
    </row>
    <row r="26" spans="1:12" ht="15.75">
      <c r="A26" s="15">
        <v>10</v>
      </c>
      <c r="B26" s="11" t="s">
        <v>124</v>
      </c>
      <c r="C26" s="11">
        <v>1131</v>
      </c>
      <c r="D26" s="494"/>
      <c r="E26" s="18" t="s">
        <v>289</v>
      </c>
      <c r="F26" s="80"/>
      <c r="G26" s="21"/>
      <c r="H26" s="551" t="s">
        <v>996</v>
      </c>
      <c r="I26" s="471"/>
      <c r="J26" s="256"/>
      <c r="K26" s="626"/>
      <c r="L26" s="626"/>
    </row>
    <row r="27" spans="1:12" ht="15.75">
      <c r="A27" s="11">
        <v>11</v>
      </c>
      <c r="B27" s="519" t="s">
        <v>298</v>
      </c>
      <c r="C27" s="11">
        <v>1131</v>
      </c>
      <c r="D27" s="494">
        <v>10000</v>
      </c>
      <c r="E27" s="18" t="s">
        <v>289</v>
      </c>
      <c r="F27" s="82"/>
      <c r="G27" s="21"/>
      <c r="H27" s="708"/>
      <c r="I27" s="471"/>
      <c r="J27" s="256"/>
      <c r="K27" s="626"/>
      <c r="L27" s="626"/>
    </row>
    <row r="28" spans="1:12" ht="15.75">
      <c r="A28" s="15">
        <v>12</v>
      </c>
      <c r="B28" s="21" t="s">
        <v>299</v>
      </c>
      <c r="C28" s="11">
        <v>1131</v>
      </c>
      <c r="D28" s="378">
        <v>4000</v>
      </c>
      <c r="E28" s="18" t="s">
        <v>289</v>
      </c>
      <c r="F28" s="80"/>
      <c r="G28" s="21"/>
      <c r="H28" s="711" t="s">
        <v>764</v>
      </c>
      <c r="I28" s="471"/>
      <c r="J28" s="256"/>
      <c r="K28" s="627"/>
      <c r="L28" s="626"/>
    </row>
    <row r="29" spans="1:12" ht="15.75">
      <c r="A29" s="11">
        <v>13</v>
      </c>
      <c r="B29" s="519" t="s">
        <v>1115</v>
      </c>
      <c r="C29" s="11">
        <v>1131</v>
      </c>
      <c r="D29" s="494">
        <v>30000</v>
      </c>
      <c r="E29" s="18" t="s">
        <v>289</v>
      </c>
      <c r="F29" s="80">
        <v>9278.76</v>
      </c>
      <c r="G29" s="21" t="s">
        <v>981</v>
      </c>
      <c r="H29" s="550"/>
      <c r="I29" s="471"/>
      <c r="J29" s="518">
        <v>92647.99</v>
      </c>
      <c r="K29" s="627"/>
      <c r="L29" s="627"/>
    </row>
    <row r="30" spans="1:12" ht="15.75">
      <c r="A30" s="15">
        <v>14</v>
      </c>
      <c r="B30" s="20" t="s">
        <v>569</v>
      </c>
      <c r="C30" s="11">
        <v>1131</v>
      </c>
      <c r="D30" s="494">
        <v>10000</v>
      </c>
      <c r="E30" s="18" t="s">
        <v>289</v>
      </c>
      <c r="F30" s="82"/>
      <c r="G30" s="21"/>
      <c r="H30" s="551" t="s">
        <v>765</v>
      </c>
      <c r="I30" s="471"/>
      <c r="J30" s="256"/>
      <c r="K30" s="627"/>
      <c r="L30" s="627"/>
    </row>
    <row r="31" spans="1:12" ht="15.75">
      <c r="A31" s="11">
        <v>15</v>
      </c>
      <c r="B31" s="519" t="s">
        <v>1117</v>
      </c>
      <c r="C31" s="11">
        <v>1131</v>
      </c>
      <c r="D31" s="494"/>
      <c r="E31" s="18" t="s">
        <v>289</v>
      </c>
      <c r="F31" s="80"/>
      <c r="G31" s="21"/>
      <c r="H31" s="550"/>
      <c r="I31" s="471"/>
      <c r="J31" s="256"/>
      <c r="K31" s="627"/>
      <c r="L31" s="627"/>
    </row>
    <row r="32" spans="1:12" ht="17.25" customHeight="1">
      <c r="A32" s="15">
        <v>16</v>
      </c>
      <c r="B32" s="519" t="s">
        <v>1118</v>
      </c>
      <c r="C32" s="11">
        <v>1131</v>
      </c>
      <c r="D32" s="494"/>
      <c r="E32" s="18" t="s">
        <v>289</v>
      </c>
      <c r="F32" s="80"/>
      <c r="G32" s="21"/>
      <c r="H32" s="551" t="s">
        <v>354</v>
      </c>
      <c r="I32" s="471"/>
      <c r="J32" s="256"/>
      <c r="K32" s="626"/>
      <c r="L32" s="627"/>
    </row>
    <row r="33" spans="1:12" ht="15.75">
      <c r="A33" s="11">
        <v>17</v>
      </c>
      <c r="B33" s="519" t="s">
        <v>1119</v>
      </c>
      <c r="C33" s="11">
        <v>1131</v>
      </c>
      <c r="D33" s="494"/>
      <c r="E33" s="18" t="s">
        <v>289</v>
      </c>
      <c r="F33" s="80"/>
      <c r="G33" s="21"/>
      <c r="H33" s="550"/>
      <c r="I33" s="471"/>
      <c r="J33" s="256"/>
      <c r="K33" s="626"/>
      <c r="L33" s="626"/>
    </row>
    <row r="34" spans="1:12" ht="15.75">
      <c r="A34" s="15">
        <v>18</v>
      </c>
      <c r="B34" s="519" t="s">
        <v>1120</v>
      </c>
      <c r="C34" s="11">
        <v>1131</v>
      </c>
      <c r="D34" s="494">
        <v>99900</v>
      </c>
      <c r="E34" s="18" t="s">
        <v>289</v>
      </c>
      <c r="F34" s="80">
        <v>19898.15</v>
      </c>
      <c r="G34" s="21" t="s">
        <v>981</v>
      </c>
      <c r="H34" s="711" t="s">
        <v>766</v>
      </c>
      <c r="I34" s="471"/>
      <c r="J34" s="256"/>
      <c r="K34" s="626"/>
      <c r="L34" s="626"/>
    </row>
    <row r="35" spans="1:12" ht="24" customHeight="1">
      <c r="A35" s="11">
        <v>19</v>
      </c>
      <c r="B35" s="519" t="s">
        <v>1121</v>
      </c>
      <c r="C35" s="11">
        <v>1131</v>
      </c>
      <c r="D35" s="494">
        <v>30000</v>
      </c>
      <c r="E35" s="18" t="s">
        <v>289</v>
      </c>
      <c r="F35" s="80">
        <v>6718.08</v>
      </c>
      <c r="G35" s="21" t="s">
        <v>981</v>
      </c>
      <c r="H35" s="551" t="s">
        <v>355</v>
      </c>
      <c r="I35" s="471"/>
      <c r="J35" s="256"/>
      <c r="K35" s="626"/>
      <c r="L35" s="626"/>
    </row>
    <row r="36" spans="1:12" ht="15.75" customHeight="1">
      <c r="A36" s="15">
        <v>20</v>
      </c>
      <c r="B36" s="21" t="s">
        <v>1122</v>
      </c>
      <c r="C36" s="11">
        <v>1131</v>
      </c>
      <c r="D36" s="494">
        <v>20000</v>
      </c>
      <c r="E36" s="18" t="s">
        <v>289</v>
      </c>
      <c r="F36" s="80">
        <v>7435.75</v>
      </c>
      <c r="G36" s="21" t="s">
        <v>981</v>
      </c>
      <c r="H36" s="551" t="s">
        <v>767</v>
      </c>
      <c r="I36" s="471"/>
      <c r="J36" s="256"/>
      <c r="K36" s="626"/>
      <c r="L36" s="626"/>
    </row>
    <row r="37" spans="1:12" ht="15.75">
      <c r="A37" s="11">
        <v>21</v>
      </c>
      <c r="B37" s="519" t="s">
        <v>1123</v>
      </c>
      <c r="C37" s="11">
        <v>1131</v>
      </c>
      <c r="D37" s="494"/>
      <c r="E37" s="18" t="s">
        <v>289</v>
      </c>
      <c r="F37" s="80"/>
      <c r="G37" s="21"/>
      <c r="H37" s="550"/>
      <c r="I37" s="471"/>
      <c r="J37" s="256"/>
      <c r="K37" s="626"/>
      <c r="L37" s="626"/>
    </row>
    <row r="38" spans="1:12" ht="30.75" customHeight="1">
      <c r="A38" s="15">
        <v>22</v>
      </c>
      <c r="B38" s="12" t="s">
        <v>1124</v>
      </c>
      <c r="C38" s="11">
        <v>1131</v>
      </c>
      <c r="D38" s="494">
        <v>99900</v>
      </c>
      <c r="E38" s="18" t="s">
        <v>289</v>
      </c>
      <c r="F38" s="80"/>
      <c r="G38" s="21"/>
      <c r="H38" s="712" t="s">
        <v>105</v>
      </c>
      <c r="I38" s="471"/>
      <c r="J38" s="256"/>
      <c r="K38" s="626"/>
      <c r="L38" s="626"/>
    </row>
    <row r="39" spans="1:12" ht="16.5" customHeight="1">
      <c r="A39" s="11">
        <v>23</v>
      </c>
      <c r="B39" s="21" t="s">
        <v>1125</v>
      </c>
      <c r="C39" s="11">
        <v>1131</v>
      </c>
      <c r="D39" s="494">
        <v>75931</v>
      </c>
      <c r="E39" s="18" t="s">
        <v>289</v>
      </c>
      <c r="F39" s="80">
        <v>75929.91</v>
      </c>
      <c r="G39" s="21" t="s">
        <v>981</v>
      </c>
      <c r="H39" s="551" t="s">
        <v>356</v>
      </c>
      <c r="I39" s="471"/>
      <c r="J39" s="256"/>
      <c r="K39" s="627"/>
      <c r="L39" s="626"/>
    </row>
    <row r="40" spans="1:12" ht="19.5" customHeight="1">
      <c r="A40" s="15">
        <v>24</v>
      </c>
      <c r="B40" s="519" t="s">
        <v>1126</v>
      </c>
      <c r="C40" s="11">
        <v>1131</v>
      </c>
      <c r="D40" s="494">
        <v>17000</v>
      </c>
      <c r="E40" s="18" t="s">
        <v>289</v>
      </c>
      <c r="F40" s="82"/>
      <c r="G40" s="21"/>
      <c r="H40" s="551" t="s">
        <v>357</v>
      </c>
      <c r="I40" s="472"/>
      <c r="J40" s="256"/>
      <c r="K40" s="626"/>
      <c r="L40" s="627"/>
    </row>
    <row r="41" spans="1:12" ht="18" customHeight="1">
      <c r="A41" s="11">
        <v>25</v>
      </c>
      <c r="B41" s="519" t="s">
        <v>425</v>
      </c>
      <c r="C41" s="11">
        <v>1131</v>
      </c>
      <c r="D41" s="494">
        <v>25000</v>
      </c>
      <c r="E41" s="18" t="s">
        <v>289</v>
      </c>
      <c r="F41" s="80">
        <v>24978.84</v>
      </c>
      <c r="G41" s="21" t="s">
        <v>981</v>
      </c>
      <c r="H41" s="550"/>
      <c r="I41" s="471"/>
      <c r="J41" s="256"/>
      <c r="K41" s="628"/>
      <c r="L41" s="626"/>
    </row>
    <row r="42" spans="1:12" ht="15" customHeight="1">
      <c r="A42" s="15">
        <v>26</v>
      </c>
      <c r="B42" s="12" t="s">
        <v>1129</v>
      </c>
      <c r="C42" s="11">
        <v>1131</v>
      </c>
      <c r="D42" s="494">
        <v>12000</v>
      </c>
      <c r="E42" s="350" t="s">
        <v>289</v>
      </c>
      <c r="F42" s="340">
        <v>3897.62</v>
      </c>
      <c r="G42" s="21" t="s">
        <v>981</v>
      </c>
      <c r="H42" s="551" t="s">
        <v>358</v>
      </c>
      <c r="I42" s="471"/>
      <c r="J42" s="256"/>
      <c r="K42" s="628"/>
      <c r="L42" s="628"/>
    </row>
    <row r="43" spans="1:12" ht="18.75" customHeight="1">
      <c r="A43" s="11">
        <v>27</v>
      </c>
      <c r="B43" s="20" t="s">
        <v>1130</v>
      </c>
      <c r="C43" s="11">
        <v>1131</v>
      </c>
      <c r="D43" s="494">
        <v>2000</v>
      </c>
      <c r="E43" s="350" t="s">
        <v>289</v>
      </c>
      <c r="F43" s="349"/>
      <c r="G43" s="21"/>
      <c r="H43" s="551" t="s">
        <v>359</v>
      </c>
      <c r="I43" s="471"/>
      <c r="J43" s="256"/>
      <c r="K43" s="628"/>
      <c r="L43" s="628"/>
    </row>
    <row r="44" spans="1:12" ht="19.5" customHeight="1">
      <c r="A44" s="15">
        <v>28</v>
      </c>
      <c r="B44" s="20" t="s">
        <v>1131</v>
      </c>
      <c r="C44" s="11">
        <v>1131</v>
      </c>
      <c r="D44" s="494">
        <v>2016</v>
      </c>
      <c r="E44" s="350" t="s">
        <v>289</v>
      </c>
      <c r="F44" s="349"/>
      <c r="G44" s="21"/>
      <c r="H44" s="551" t="s">
        <v>359</v>
      </c>
      <c r="I44" s="471"/>
      <c r="J44" s="256"/>
      <c r="K44" s="628"/>
      <c r="L44" s="628"/>
    </row>
    <row r="45" spans="1:12" ht="18" customHeight="1">
      <c r="A45" s="11">
        <v>29</v>
      </c>
      <c r="B45" s="21" t="s">
        <v>1132</v>
      </c>
      <c r="C45" s="11">
        <v>1131</v>
      </c>
      <c r="D45" s="378">
        <v>20000</v>
      </c>
      <c r="E45" s="350" t="s">
        <v>289</v>
      </c>
      <c r="F45" s="349">
        <v>5942.4</v>
      </c>
      <c r="G45" s="21" t="s">
        <v>981</v>
      </c>
      <c r="H45" s="551" t="s">
        <v>768</v>
      </c>
      <c r="I45" s="471"/>
      <c r="J45" s="256"/>
      <c r="K45" s="626"/>
      <c r="L45" s="628"/>
    </row>
    <row r="46" spans="1:12" s="244" customFormat="1" ht="15.75" customHeight="1">
      <c r="A46" s="15">
        <v>30</v>
      </c>
      <c r="B46" s="21" t="s">
        <v>614</v>
      </c>
      <c r="C46" s="11">
        <v>1131</v>
      </c>
      <c r="D46" s="494"/>
      <c r="E46" s="350" t="s">
        <v>289</v>
      </c>
      <c r="F46" s="360"/>
      <c r="G46" s="21"/>
      <c r="H46" s="551" t="s">
        <v>360</v>
      </c>
      <c r="I46" s="472"/>
      <c r="J46" s="429"/>
      <c r="K46" s="628"/>
      <c r="L46" s="626"/>
    </row>
    <row r="47" spans="1:12" s="244" customFormat="1" ht="18" customHeight="1">
      <c r="A47" s="11">
        <v>31</v>
      </c>
      <c r="B47" s="12" t="s">
        <v>620</v>
      </c>
      <c r="C47" s="11">
        <v>1131</v>
      </c>
      <c r="D47" s="378">
        <v>5000</v>
      </c>
      <c r="E47" s="18" t="s">
        <v>289</v>
      </c>
      <c r="F47" s="497">
        <v>4999.98</v>
      </c>
      <c r="G47" s="21" t="s">
        <v>26</v>
      </c>
      <c r="H47" s="551" t="s">
        <v>721</v>
      </c>
      <c r="I47" s="472"/>
      <c r="J47" s="429"/>
      <c r="K47" s="626"/>
      <c r="L47" s="628"/>
    </row>
    <row r="48" spans="1:12" s="244" customFormat="1" ht="15.75" customHeight="1">
      <c r="A48" s="15">
        <v>32</v>
      </c>
      <c r="B48" s="21" t="s">
        <v>590</v>
      </c>
      <c r="C48" s="11">
        <v>1131</v>
      </c>
      <c r="D48" s="378">
        <v>8000</v>
      </c>
      <c r="E48" s="18" t="s">
        <v>289</v>
      </c>
      <c r="F48" s="58"/>
      <c r="G48" s="21"/>
      <c r="H48" s="573"/>
      <c r="I48" s="473" t="s">
        <v>105</v>
      </c>
      <c r="J48" s="429"/>
      <c r="K48" s="626"/>
      <c r="L48" s="626"/>
    </row>
    <row r="49" spans="1:12" ht="15.75">
      <c r="A49" s="11">
        <v>33</v>
      </c>
      <c r="B49" s="21" t="s">
        <v>595</v>
      </c>
      <c r="C49" s="11">
        <v>1131</v>
      </c>
      <c r="D49" s="494"/>
      <c r="E49" s="18" t="s">
        <v>289</v>
      </c>
      <c r="F49" s="80"/>
      <c r="G49" s="21"/>
      <c r="H49" s="711" t="s">
        <v>769</v>
      </c>
      <c r="I49" s="474"/>
      <c r="J49" s="256"/>
      <c r="K49" s="629"/>
      <c r="L49" s="626"/>
    </row>
    <row r="50" spans="1:12" ht="15.75">
      <c r="A50" s="15">
        <v>34</v>
      </c>
      <c r="B50" s="26" t="s">
        <v>596</v>
      </c>
      <c r="C50" s="11">
        <v>1131</v>
      </c>
      <c r="D50" s="378">
        <v>3000</v>
      </c>
      <c r="E50" s="18" t="s">
        <v>289</v>
      </c>
      <c r="F50" s="80"/>
      <c r="G50" s="21"/>
      <c r="H50" s="551" t="s">
        <v>582</v>
      </c>
      <c r="I50" s="471"/>
      <c r="J50" s="256"/>
      <c r="K50" s="629"/>
      <c r="L50" s="629"/>
    </row>
    <row r="51" spans="1:12" ht="25.5">
      <c r="A51" s="11">
        <v>35</v>
      </c>
      <c r="B51" s="26" t="s">
        <v>136</v>
      </c>
      <c r="C51" s="11">
        <v>1131</v>
      </c>
      <c r="D51" s="378"/>
      <c r="E51" s="18" t="s">
        <v>289</v>
      </c>
      <c r="F51" s="80"/>
      <c r="G51" s="21"/>
      <c r="H51" s="550"/>
      <c r="I51" s="471"/>
      <c r="J51" s="256"/>
      <c r="K51" s="628"/>
      <c r="L51" s="629"/>
    </row>
    <row r="52" spans="1:12" ht="15.75">
      <c r="A52" s="15">
        <v>36</v>
      </c>
      <c r="B52" s="49" t="s">
        <v>637</v>
      </c>
      <c r="C52" s="11">
        <v>1131</v>
      </c>
      <c r="D52" s="378">
        <v>3500</v>
      </c>
      <c r="E52" s="18" t="s">
        <v>289</v>
      </c>
      <c r="F52" s="80"/>
      <c r="G52" s="21"/>
      <c r="H52" s="551" t="s">
        <v>361</v>
      </c>
      <c r="I52" s="471"/>
      <c r="J52" s="256"/>
      <c r="K52" s="628"/>
      <c r="L52" s="628"/>
    </row>
    <row r="53" spans="1:12" ht="15.75">
      <c r="A53" s="11">
        <v>37</v>
      </c>
      <c r="B53" s="26" t="s">
        <v>597</v>
      </c>
      <c r="C53" s="11">
        <v>1131</v>
      </c>
      <c r="D53" s="378"/>
      <c r="E53" s="18" t="s">
        <v>289</v>
      </c>
      <c r="F53" s="80"/>
      <c r="G53" s="21"/>
      <c r="H53" s="551" t="s">
        <v>362</v>
      </c>
      <c r="I53" s="471"/>
      <c r="J53" s="256"/>
      <c r="K53" s="628"/>
      <c r="L53" s="628"/>
    </row>
    <row r="54" spans="1:12" ht="25.5">
      <c r="A54" s="15">
        <v>38</v>
      </c>
      <c r="B54" s="305" t="s">
        <v>639</v>
      </c>
      <c r="C54" s="11">
        <v>1131</v>
      </c>
      <c r="D54" s="378"/>
      <c r="E54" s="18" t="s">
        <v>289</v>
      </c>
      <c r="F54" s="80"/>
      <c r="G54" s="21"/>
      <c r="H54" s="711" t="s">
        <v>667</v>
      </c>
      <c r="I54" s="475"/>
      <c r="J54" s="256"/>
      <c r="K54" s="628"/>
      <c r="L54" s="628"/>
    </row>
    <row r="55" spans="1:12" ht="25.5">
      <c r="A55" s="11">
        <v>39</v>
      </c>
      <c r="B55" s="49" t="s">
        <v>121</v>
      </c>
      <c r="C55" s="11">
        <v>1131</v>
      </c>
      <c r="D55" s="378">
        <v>25000</v>
      </c>
      <c r="E55" s="18" t="s">
        <v>289</v>
      </c>
      <c r="F55" s="80">
        <v>24989.63</v>
      </c>
      <c r="G55" s="21" t="s">
        <v>981</v>
      </c>
      <c r="H55" s="550"/>
      <c r="I55" s="476"/>
      <c r="J55" s="256"/>
      <c r="K55" s="628"/>
      <c r="L55" s="628"/>
    </row>
    <row r="56" spans="1:12" ht="15.75">
      <c r="A56" s="15">
        <v>40</v>
      </c>
      <c r="B56" s="49" t="s">
        <v>567</v>
      </c>
      <c r="C56" s="11">
        <v>1131</v>
      </c>
      <c r="D56" s="378"/>
      <c r="E56" s="18" t="s">
        <v>289</v>
      </c>
      <c r="F56" s="80"/>
      <c r="G56" s="21"/>
      <c r="H56" s="551" t="s">
        <v>363</v>
      </c>
      <c r="I56" s="471"/>
      <c r="J56" s="256"/>
      <c r="K56" s="628"/>
      <c r="L56" s="628"/>
    </row>
    <row r="57" spans="1:12" ht="15.75">
      <c r="A57" s="11">
        <v>41</v>
      </c>
      <c r="B57" s="49" t="s">
        <v>568</v>
      </c>
      <c r="C57" s="11">
        <v>1131</v>
      </c>
      <c r="D57" s="378"/>
      <c r="E57" s="18" t="s">
        <v>289</v>
      </c>
      <c r="F57" s="80"/>
      <c r="G57" s="21"/>
      <c r="H57" s="551" t="s">
        <v>722</v>
      </c>
      <c r="I57" s="471"/>
      <c r="J57" s="256"/>
      <c r="K57" s="628"/>
      <c r="L57" s="628"/>
    </row>
    <row r="58" spans="1:12" ht="25.5">
      <c r="A58" s="15">
        <v>42</v>
      </c>
      <c r="B58" s="49" t="s">
        <v>575</v>
      </c>
      <c r="C58" s="11">
        <v>1131</v>
      </c>
      <c r="D58" s="378"/>
      <c r="E58" s="18" t="s">
        <v>289</v>
      </c>
      <c r="F58" s="80"/>
      <c r="G58" s="21"/>
      <c r="H58" s="712" t="s">
        <v>585</v>
      </c>
      <c r="I58" s="471"/>
      <c r="J58" s="256"/>
      <c r="K58" s="626"/>
      <c r="L58" s="628"/>
    </row>
    <row r="59" spans="1:12" ht="15.75">
      <c r="A59" s="11">
        <v>43</v>
      </c>
      <c r="B59" s="305" t="s">
        <v>922</v>
      </c>
      <c r="C59" s="11">
        <v>1131</v>
      </c>
      <c r="D59" s="378">
        <v>20000</v>
      </c>
      <c r="E59" s="18" t="s">
        <v>289</v>
      </c>
      <c r="F59" s="80"/>
      <c r="G59" s="21"/>
      <c r="H59" s="551" t="s">
        <v>751</v>
      </c>
      <c r="I59" s="471" t="s">
        <v>666</v>
      </c>
      <c r="J59" s="256"/>
      <c r="K59" s="628"/>
      <c r="L59" s="626"/>
    </row>
    <row r="60" spans="1:12" ht="15.75" customHeight="1">
      <c r="A60" s="15">
        <v>44</v>
      </c>
      <c r="B60" s="305" t="s">
        <v>923</v>
      </c>
      <c r="C60" s="11">
        <v>1131</v>
      </c>
      <c r="D60" s="378">
        <v>3500</v>
      </c>
      <c r="E60" s="18" t="s">
        <v>289</v>
      </c>
      <c r="F60" s="80"/>
      <c r="G60" s="21"/>
      <c r="H60" s="551" t="s">
        <v>723</v>
      </c>
      <c r="I60" s="471"/>
      <c r="J60" s="256"/>
      <c r="K60" s="628"/>
      <c r="L60" s="628"/>
    </row>
    <row r="61" spans="1:12" ht="15.75" customHeight="1">
      <c r="A61" s="11">
        <v>45</v>
      </c>
      <c r="B61" s="305" t="s">
        <v>1160</v>
      </c>
      <c r="C61" s="11">
        <v>1131</v>
      </c>
      <c r="D61" s="378"/>
      <c r="E61" s="18" t="s">
        <v>289</v>
      </c>
      <c r="F61" s="80"/>
      <c r="G61" s="21"/>
      <c r="H61" s="711" t="s">
        <v>769</v>
      </c>
      <c r="I61" s="471"/>
      <c r="J61" s="256"/>
      <c r="K61" s="628"/>
      <c r="L61" s="628"/>
    </row>
    <row r="62" spans="1:12" ht="15.75" customHeight="1">
      <c r="A62" s="15">
        <v>46</v>
      </c>
      <c r="B62" s="12" t="s">
        <v>126</v>
      </c>
      <c r="C62" s="11">
        <v>1131</v>
      </c>
      <c r="D62" s="378">
        <v>3000</v>
      </c>
      <c r="E62" s="18" t="s">
        <v>289</v>
      </c>
      <c r="F62" s="80"/>
      <c r="G62" s="21"/>
      <c r="H62" s="551" t="s">
        <v>356</v>
      </c>
      <c r="I62" s="477" t="s">
        <v>989</v>
      </c>
      <c r="J62" s="256"/>
      <c r="K62" s="628"/>
      <c r="L62" s="628"/>
    </row>
    <row r="63" spans="1:12" ht="15.75">
      <c r="A63" s="11">
        <v>47</v>
      </c>
      <c r="B63" s="305" t="s">
        <v>140</v>
      </c>
      <c r="C63" s="11">
        <v>1131</v>
      </c>
      <c r="D63" s="378"/>
      <c r="E63" s="18" t="s">
        <v>289</v>
      </c>
      <c r="F63" s="80"/>
      <c r="G63" s="21"/>
      <c r="H63" s="712" t="s">
        <v>585</v>
      </c>
      <c r="I63" s="471"/>
      <c r="J63" s="256"/>
      <c r="K63" s="628"/>
      <c r="L63" s="628"/>
    </row>
    <row r="64" spans="1:12" ht="15.75">
      <c r="A64" s="15">
        <v>48</v>
      </c>
      <c r="B64" s="305" t="s">
        <v>752</v>
      </c>
      <c r="C64" s="11">
        <v>1131</v>
      </c>
      <c r="D64" s="378"/>
      <c r="E64" s="18" t="s">
        <v>289</v>
      </c>
      <c r="F64" s="80"/>
      <c r="G64" s="21"/>
      <c r="H64" s="712" t="s">
        <v>585</v>
      </c>
      <c r="I64" s="471"/>
      <c r="J64" s="256"/>
      <c r="K64" s="628"/>
      <c r="L64" s="628"/>
    </row>
    <row r="65" spans="1:12" ht="15.75">
      <c r="A65" s="11">
        <v>49</v>
      </c>
      <c r="B65" s="305" t="s">
        <v>662</v>
      </c>
      <c r="C65" s="11">
        <v>1131</v>
      </c>
      <c r="D65" s="378">
        <v>25000</v>
      </c>
      <c r="E65" s="18" t="s">
        <v>289</v>
      </c>
      <c r="F65" s="80"/>
      <c r="G65" s="21"/>
      <c r="H65" s="551" t="s">
        <v>724</v>
      </c>
      <c r="I65" s="471"/>
      <c r="J65" s="256"/>
      <c r="K65" s="628"/>
      <c r="L65" s="628"/>
    </row>
    <row r="66" spans="1:12" ht="15.75">
      <c r="A66" s="15">
        <v>50</v>
      </c>
      <c r="B66" s="305" t="s">
        <v>665</v>
      </c>
      <c r="C66" s="11">
        <v>1131</v>
      </c>
      <c r="D66" s="378">
        <v>10000</v>
      </c>
      <c r="E66" s="18" t="s">
        <v>289</v>
      </c>
      <c r="F66" s="80"/>
      <c r="G66" s="21"/>
      <c r="H66" s="713" t="s">
        <v>353</v>
      </c>
      <c r="I66" s="471" t="s">
        <v>762</v>
      </c>
      <c r="J66" s="256"/>
      <c r="K66" s="626"/>
      <c r="L66" s="628"/>
    </row>
    <row r="67" spans="1:12" ht="15.75">
      <c r="A67" s="11">
        <v>51</v>
      </c>
      <c r="B67" s="385" t="s">
        <v>21</v>
      </c>
      <c r="C67" s="11">
        <v>1131</v>
      </c>
      <c r="D67" s="593">
        <v>2000</v>
      </c>
      <c r="E67" s="18" t="s">
        <v>289</v>
      </c>
      <c r="F67" s="121"/>
      <c r="G67" s="97" t="s">
        <v>890</v>
      </c>
      <c r="H67" s="714"/>
      <c r="I67" s="471"/>
      <c r="J67" s="256"/>
      <c r="K67" s="626"/>
      <c r="L67" s="626"/>
    </row>
    <row r="68" spans="1:12" ht="15.75">
      <c r="A68" s="15">
        <v>52</v>
      </c>
      <c r="B68" s="632" t="s">
        <v>27</v>
      </c>
      <c r="C68" s="11">
        <v>1131</v>
      </c>
      <c r="D68" s="378">
        <v>253</v>
      </c>
      <c r="E68" s="18" t="s">
        <v>289</v>
      </c>
      <c r="F68" s="80">
        <v>253</v>
      </c>
      <c r="G68" s="97" t="s">
        <v>890</v>
      </c>
      <c r="H68" s="550"/>
      <c r="I68" s="406"/>
      <c r="J68" s="256"/>
      <c r="K68" s="626"/>
      <c r="L68" s="626"/>
    </row>
    <row r="69" spans="1:12" ht="15.75">
      <c r="A69" s="11">
        <v>53</v>
      </c>
      <c r="B69" s="632" t="s">
        <v>13</v>
      </c>
      <c r="C69" s="11">
        <v>1131</v>
      </c>
      <c r="D69" s="378">
        <v>20000</v>
      </c>
      <c r="E69" s="18" t="s">
        <v>289</v>
      </c>
      <c r="F69" s="80"/>
      <c r="G69" s="21"/>
      <c r="H69" s="550"/>
      <c r="I69" s="406"/>
      <c r="J69" s="256"/>
      <c r="K69" s="626"/>
      <c r="L69" s="630"/>
    </row>
    <row r="70" spans="1:12" ht="15.75">
      <c r="A70" s="15">
        <v>54</v>
      </c>
      <c r="B70" s="632" t="s">
        <v>22</v>
      </c>
      <c r="C70" s="11">
        <v>1131</v>
      </c>
      <c r="D70" s="378">
        <v>3500</v>
      </c>
      <c r="E70" s="18" t="s">
        <v>289</v>
      </c>
      <c r="F70" s="80">
        <v>3489.84</v>
      </c>
      <c r="G70" s="21" t="s">
        <v>25</v>
      </c>
      <c r="H70" s="550" t="s">
        <v>24</v>
      </c>
      <c r="I70" s="406"/>
      <c r="J70" s="256"/>
      <c r="K70" s="626"/>
      <c r="L70" s="630"/>
    </row>
    <row r="71" spans="1:12" ht="15.75">
      <c r="A71" s="11">
        <v>55</v>
      </c>
      <c r="B71" s="632" t="s">
        <v>524</v>
      </c>
      <c r="C71" s="11">
        <v>1131</v>
      </c>
      <c r="D71" s="378">
        <v>3000</v>
      </c>
      <c r="E71" s="18" t="s">
        <v>289</v>
      </c>
      <c r="F71" s="80"/>
      <c r="G71" s="21"/>
      <c r="H71" s="550"/>
      <c r="I71" s="406"/>
      <c r="J71" s="256"/>
      <c r="K71" s="626"/>
      <c r="L71" s="630"/>
    </row>
    <row r="72" spans="1:12" ht="15.75">
      <c r="A72" s="15">
        <v>56</v>
      </c>
      <c r="B72" s="632" t="s">
        <v>137</v>
      </c>
      <c r="C72" s="11">
        <v>1131</v>
      </c>
      <c r="D72" s="378">
        <v>2700</v>
      </c>
      <c r="E72" s="18" t="s">
        <v>289</v>
      </c>
      <c r="F72" s="80"/>
      <c r="G72" s="21"/>
      <c r="H72" s="550"/>
      <c r="I72" s="406"/>
      <c r="J72" s="256"/>
      <c r="K72" s="626"/>
      <c r="L72" s="626"/>
    </row>
    <row r="73" spans="1:12" ht="16.5" customHeight="1">
      <c r="A73" s="11">
        <v>57</v>
      </c>
      <c r="B73" s="478" t="s">
        <v>1133</v>
      </c>
      <c r="C73" s="479">
        <v>1131</v>
      </c>
      <c r="D73" s="498">
        <f>SUM(D17:D72)</f>
        <v>675160</v>
      </c>
      <c r="E73" s="480" t="s">
        <v>289</v>
      </c>
      <c r="F73" s="481">
        <f>SUM(F17:F72)</f>
        <v>191076.96000000002</v>
      </c>
      <c r="G73" s="456"/>
      <c r="H73" s="715"/>
      <c r="I73" s="256"/>
      <c r="K73" s="626"/>
      <c r="L73" s="403"/>
    </row>
    <row r="74" spans="1:12" ht="25.5">
      <c r="A74" s="15">
        <v>58</v>
      </c>
      <c r="B74" s="504" t="s">
        <v>623</v>
      </c>
      <c r="C74" s="23">
        <v>1131</v>
      </c>
      <c r="D74" s="505">
        <f>SUM(D75)</f>
        <v>585440</v>
      </c>
      <c r="E74" s="506" t="s">
        <v>289</v>
      </c>
      <c r="F74" s="85">
        <f>SUM(F75)</f>
        <v>0</v>
      </c>
      <c r="G74" s="507"/>
      <c r="H74" s="716"/>
      <c r="I74" s="256"/>
      <c r="K74" s="626"/>
      <c r="L74" s="626">
        <v>3500</v>
      </c>
    </row>
    <row r="75" spans="1:11" ht="44.25" customHeight="1">
      <c r="A75" s="11">
        <v>59</v>
      </c>
      <c r="B75" s="500" t="s">
        <v>12</v>
      </c>
      <c r="C75" s="501">
        <v>1131</v>
      </c>
      <c r="D75" s="502">
        <v>585440</v>
      </c>
      <c r="E75" s="480" t="s">
        <v>289</v>
      </c>
      <c r="F75" s="387"/>
      <c r="G75" s="456" t="s">
        <v>888</v>
      </c>
      <c r="H75" s="717" t="s">
        <v>356</v>
      </c>
      <c r="I75" s="256"/>
      <c r="K75" s="626">
        <v>585440</v>
      </c>
    </row>
    <row r="76" spans="1:9" ht="18" customHeight="1">
      <c r="A76" s="15">
        <v>60</v>
      </c>
      <c r="B76" s="135" t="s">
        <v>1028</v>
      </c>
      <c r="C76" s="23">
        <v>1131</v>
      </c>
      <c r="D76" s="267">
        <f>SUM(D73:D74)</f>
        <v>1260600</v>
      </c>
      <c r="E76" s="18" t="s">
        <v>289</v>
      </c>
      <c r="F76" s="85">
        <f>SUM(F73,F74)</f>
        <v>191076.96000000002</v>
      </c>
      <c r="G76" s="171"/>
      <c r="H76" s="716"/>
      <c r="I76" s="430"/>
    </row>
    <row r="77" spans="1:10" ht="20.25" customHeight="1" thickBot="1">
      <c r="A77" s="11">
        <v>61</v>
      </c>
      <c r="B77" s="616" t="s">
        <v>1024</v>
      </c>
      <c r="C77" s="150">
        <v>1131</v>
      </c>
      <c r="D77" s="268">
        <v>1260600</v>
      </c>
      <c r="E77" s="138" t="s">
        <v>289</v>
      </c>
      <c r="F77" s="151"/>
      <c r="G77" s="436"/>
      <c r="H77" s="718"/>
      <c r="I77" s="431"/>
      <c r="J77" s="328"/>
    </row>
    <row r="78" spans="1:11" ht="24.75" customHeight="1">
      <c r="A78" s="1803" t="s">
        <v>483</v>
      </c>
      <c r="B78" s="1809"/>
      <c r="C78" s="1809"/>
      <c r="D78" s="1809"/>
      <c r="E78" s="1809"/>
      <c r="F78" s="144"/>
      <c r="G78" s="437"/>
      <c r="H78" s="539"/>
      <c r="J78" t="s">
        <v>796</v>
      </c>
      <c r="K78" t="s">
        <v>797</v>
      </c>
    </row>
    <row r="79" spans="1:12" s="244" customFormat="1" ht="64.5" customHeight="1">
      <c r="A79" s="669">
        <v>62</v>
      </c>
      <c r="B79" s="26" t="s">
        <v>1062</v>
      </c>
      <c r="C79" s="670">
        <v>1134</v>
      </c>
      <c r="D79" s="671">
        <v>4579142.29</v>
      </c>
      <c r="E79" s="52" t="s">
        <v>289</v>
      </c>
      <c r="F79" s="517"/>
      <c r="G79" s="171" t="s">
        <v>982</v>
      </c>
      <c r="H79" s="550"/>
      <c r="I79" s="395" t="s">
        <v>781</v>
      </c>
      <c r="J79" s="249" t="s">
        <v>794</v>
      </c>
      <c r="K79" s="244" t="s">
        <v>795</v>
      </c>
      <c r="L79" s="244">
        <v>4592226</v>
      </c>
    </row>
    <row r="80" spans="1:10" s="244" customFormat="1" ht="45.75" customHeight="1">
      <c r="A80" s="669">
        <v>63</v>
      </c>
      <c r="B80" s="26" t="s">
        <v>549</v>
      </c>
      <c r="C80" s="670">
        <v>1134</v>
      </c>
      <c r="D80" s="671">
        <v>97607.81</v>
      </c>
      <c r="E80" s="52" t="s">
        <v>289</v>
      </c>
      <c r="F80" s="517"/>
      <c r="G80" s="171"/>
      <c r="H80" s="550"/>
      <c r="I80" s="395"/>
      <c r="J80" s="249"/>
    </row>
    <row r="81" spans="1:10" s="244" customFormat="1" ht="27.75" customHeight="1">
      <c r="A81" s="669">
        <v>64</v>
      </c>
      <c r="B81" s="26" t="s">
        <v>559</v>
      </c>
      <c r="C81" s="698">
        <v>1134</v>
      </c>
      <c r="D81" s="699">
        <v>26983</v>
      </c>
      <c r="E81" s="18" t="s">
        <v>289</v>
      </c>
      <c r="F81" s="517"/>
      <c r="G81" s="171"/>
      <c r="H81" s="550" t="s">
        <v>695</v>
      </c>
      <c r="I81" s="395" t="s">
        <v>551</v>
      </c>
      <c r="J81" s="249"/>
    </row>
    <row r="82" spans="1:9" ht="24.75" customHeight="1">
      <c r="A82" s="669">
        <v>65</v>
      </c>
      <c r="B82" s="26" t="s">
        <v>668</v>
      </c>
      <c r="C82" s="25">
        <v>1134</v>
      </c>
      <c r="D82" s="275">
        <v>99900</v>
      </c>
      <c r="E82" s="684" t="s">
        <v>289</v>
      </c>
      <c r="F82" s="58">
        <v>99892.8</v>
      </c>
      <c r="G82" s="195" t="s">
        <v>888</v>
      </c>
      <c r="H82" s="551" t="s">
        <v>727</v>
      </c>
      <c r="I82" s="401" t="s">
        <v>710</v>
      </c>
    </row>
    <row r="83" spans="1:9" ht="26.25" customHeight="1">
      <c r="A83" s="669">
        <v>66</v>
      </c>
      <c r="B83" s="26" t="s">
        <v>1134</v>
      </c>
      <c r="C83" s="25">
        <v>1134</v>
      </c>
      <c r="D83" s="58">
        <v>54648</v>
      </c>
      <c r="E83" s="52" t="s">
        <v>289</v>
      </c>
      <c r="F83" s="58">
        <v>13662</v>
      </c>
      <c r="G83" s="195" t="s">
        <v>25</v>
      </c>
      <c r="H83" s="551" t="s">
        <v>679</v>
      </c>
      <c r="I83" s="401" t="s">
        <v>685</v>
      </c>
    </row>
    <row r="84" spans="1:9" ht="15.75">
      <c r="A84" s="669">
        <v>67</v>
      </c>
      <c r="B84" s="49" t="s">
        <v>603</v>
      </c>
      <c r="C84" s="25">
        <v>1134</v>
      </c>
      <c r="D84" s="275">
        <v>60000</v>
      </c>
      <c r="E84" s="52" t="s">
        <v>289</v>
      </c>
      <c r="F84" s="58">
        <v>60000</v>
      </c>
      <c r="G84" s="195" t="s">
        <v>25</v>
      </c>
      <c r="H84" s="551" t="s">
        <v>726</v>
      </c>
      <c r="I84" s="401"/>
    </row>
    <row r="85" spans="1:10" ht="15.75">
      <c r="A85" s="669">
        <v>68</v>
      </c>
      <c r="B85" s="49" t="s">
        <v>1138</v>
      </c>
      <c r="C85" s="25">
        <v>1134</v>
      </c>
      <c r="D85" s="275">
        <v>70300</v>
      </c>
      <c r="E85" s="52" t="s">
        <v>289</v>
      </c>
      <c r="F85" s="360">
        <v>27591.8</v>
      </c>
      <c r="G85" s="195" t="s">
        <v>25</v>
      </c>
      <c r="H85" s="551" t="s">
        <v>728</v>
      </c>
      <c r="J85" s="401"/>
    </row>
    <row r="86" spans="1:9" ht="15" customHeight="1">
      <c r="A86" s="669">
        <v>69</v>
      </c>
      <c r="B86" s="49" t="s">
        <v>1140</v>
      </c>
      <c r="C86" s="25">
        <v>1134</v>
      </c>
      <c r="D86" s="58">
        <v>69300</v>
      </c>
      <c r="E86" s="52" t="s">
        <v>289</v>
      </c>
      <c r="F86" s="58">
        <v>17313.96</v>
      </c>
      <c r="G86" s="195" t="s">
        <v>25</v>
      </c>
      <c r="H86" s="573" t="s">
        <v>687</v>
      </c>
      <c r="I86" s="401"/>
    </row>
    <row r="87" spans="1:9" ht="14.25" customHeight="1">
      <c r="A87" s="669">
        <v>70</v>
      </c>
      <c r="B87" s="49" t="s">
        <v>399</v>
      </c>
      <c r="C87" s="25">
        <v>1134</v>
      </c>
      <c r="D87" s="275">
        <v>6000</v>
      </c>
      <c r="E87" s="52" t="s">
        <v>289</v>
      </c>
      <c r="F87" s="58"/>
      <c r="G87" s="195" t="s">
        <v>888</v>
      </c>
      <c r="H87" s="551" t="s">
        <v>730</v>
      </c>
      <c r="I87" s="487" t="s">
        <v>731</v>
      </c>
    </row>
    <row r="88" spans="1:10" ht="26.25" customHeight="1">
      <c r="A88" s="670">
        <v>71</v>
      </c>
      <c r="B88" s="49" t="s">
        <v>653</v>
      </c>
      <c r="C88" s="25">
        <v>1134</v>
      </c>
      <c r="D88" s="275">
        <v>60000</v>
      </c>
      <c r="E88" s="52" t="s">
        <v>289</v>
      </c>
      <c r="F88" s="340"/>
      <c r="G88" s="195" t="s">
        <v>888</v>
      </c>
      <c r="H88" s="551" t="s">
        <v>730</v>
      </c>
      <c r="J88" s="401"/>
    </row>
    <row r="89" spans="1:9" ht="27" customHeight="1">
      <c r="A89" s="669">
        <v>72</v>
      </c>
      <c r="B89" s="49" t="s">
        <v>331</v>
      </c>
      <c r="C89" s="25">
        <v>1134</v>
      </c>
      <c r="D89" s="58">
        <v>4272</v>
      </c>
      <c r="E89" s="52" t="s">
        <v>289</v>
      </c>
      <c r="F89" s="360"/>
      <c r="G89" s="195" t="s">
        <v>888</v>
      </c>
      <c r="H89" s="573" t="s">
        <v>688</v>
      </c>
      <c r="I89" s="401"/>
    </row>
    <row r="90" spans="1:10" ht="17.25" customHeight="1">
      <c r="A90" s="669">
        <v>73</v>
      </c>
      <c r="B90" s="49" t="s">
        <v>1147</v>
      </c>
      <c r="C90" s="25">
        <v>1134</v>
      </c>
      <c r="D90" s="275">
        <v>15000</v>
      </c>
      <c r="E90" s="52" t="s">
        <v>289</v>
      </c>
      <c r="F90" s="360">
        <v>3000</v>
      </c>
      <c r="G90" s="195" t="s">
        <v>25</v>
      </c>
      <c r="H90" s="551" t="s">
        <v>670</v>
      </c>
      <c r="J90" s="401"/>
    </row>
    <row r="91" spans="1:10" ht="40.5" customHeight="1">
      <c r="A91" s="669">
        <v>74</v>
      </c>
      <c r="B91" s="26" t="s">
        <v>1148</v>
      </c>
      <c r="C91" s="25">
        <v>1134</v>
      </c>
      <c r="D91" s="360">
        <v>35000</v>
      </c>
      <c r="E91" s="52" t="s">
        <v>289</v>
      </c>
      <c r="F91" s="340"/>
      <c r="G91" s="195" t="s">
        <v>888</v>
      </c>
      <c r="H91" s="573" t="s">
        <v>689</v>
      </c>
      <c r="I91" t="s">
        <v>690</v>
      </c>
      <c r="J91" s="401"/>
    </row>
    <row r="92" spans="1:8" ht="15" customHeight="1">
      <c r="A92" s="669">
        <v>75</v>
      </c>
      <c r="B92" s="26" t="s">
        <v>754</v>
      </c>
      <c r="C92" s="25">
        <v>1134</v>
      </c>
      <c r="D92" s="58">
        <v>98072</v>
      </c>
      <c r="E92" s="52" t="s">
        <v>289</v>
      </c>
      <c r="F92" s="360">
        <v>98072</v>
      </c>
      <c r="G92" s="195" t="s">
        <v>25</v>
      </c>
      <c r="H92" s="551" t="s">
        <v>677</v>
      </c>
    </row>
    <row r="93" spans="1:8" s="244" customFormat="1" ht="26.25" customHeight="1">
      <c r="A93" s="669">
        <v>76</v>
      </c>
      <c r="B93" s="26" t="s">
        <v>368</v>
      </c>
      <c r="C93" s="25">
        <v>1134</v>
      </c>
      <c r="D93" s="275">
        <v>99900</v>
      </c>
      <c r="E93" s="52" t="s">
        <v>289</v>
      </c>
      <c r="F93" s="360"/>
      <c r="G93" s="195" t="s">
        <v>888</v>
      </c>
      <c r="H93" s="551" t="s">
        <v>671</v>
      </c>
    </row>
    <row r="94" spans="1:9" ht="21" customHeight="1">
      <c r="A94" s="669">
        <v>77</v>
      </c>
      <c r="B94" s="26" t="s">
        <v>561</v>
      </c>
      <c r="C94" s="25">
        <v>1134</v>
      </c>
      <c r="D94" s="275">
        <v>99600</v>
      </c>
      <c r="E94" s="52" t="s">
        <v>289</v>
      </c>
      <c r="F94" s="360">
        <v>24900</v>
      </c>
      <c r="G94" s="195" t="s">
        <v>25</v>
      </c>
      <c r="H94" s="573" t="s">
        <v>680</v>
      </c>
      <c r="I94" t="s">
        <v>691</v>
      </c>
    </row>
    <row r="95" spans="1:10" ht="13.5" customHeight="1">
      <c r="A95" s="669">
        <v>78</v>
      </c>
      <c r="B95" s="26" t="s">
        <v>370</v>
      </c>
      <c r="C95" s="25">
        <v>1134</v>
      </c>
      <c r="D95" s="275">
        <v>12000</v>
      </c>
      <c r="E95" s="52" t="s">
        <v>289</v>
      </c>
      <c r="F95" s="360">
        <v>234.52</v>
      </c>
      <c r="G95" s="195" t="s">
        <v>890</v>
      </c>
      <c r="H95" s="551" t="s">
        <v>672</v>
      </c>
      <c r="J95" s="401"/>
    </row>
    <row r="96" spans="1:10" ht="15.75" customHeight="1">
      <c r="A96" s="669">
        <v>79</v>
      </c>
      <c r="B96" s="26" t="s">
        <v>386</v>
      </c>
      <c r="C96" s="25">
        <v>1134</v>
      </c>
      <c r="D96" s="275">
        <v>12252</v>
      </c>
      <c r="E96" s="52" t="s">
        <v>289</v>
      </c>
      <c r="F96" s="360">
        <v>12252</v>
      </c>
      <c r="G96" s="195" t="s">
        <v>888</v>
      </c>
      <c r="H96" s="573" t="s">
        <v>690</v>
      </c>
      <c r="J96" s="420"/>
    </row>
    <row r="97" spans="1:10" ht="12" customHeight="1">
      <c r="A97" s="669">
        <v>80</v>
      </c>
      <c r="B97" s="25" t="s">
        <v>373</v>
      </c>
      <c r="C97" s="25">
        <v>1134</v>
      </c>
      <c r="D97" s="58">
        <v>75400</v>
      </c>
      <c r="E97" s="52" t="s">
        <v>289</v>
      </c>
      <c r="F97" s="58">
        <v>15513.12</v>
      </c>
      <c r="G97" s="195" t="s">
        <v>888</v>
      </c>
      <c r="H97" s="550" t="s">
        <v>692</v>
      </c>
      <c r="I97" t="s">
        <v>690</v>
      </c>
      <c r="J97" s="521"/>
    </row>
    <row r="98" spans="1:9" ht="24" customHeight="1">
      <c r="A98" s="669">
        <v>81</v>
      </c>
      <c r="B98" s="49" t="s">
        <v>377</v>
      </c>
      <c r="C98" s="11">
        <v>1134</v>
      </c>
      <c r="D98" s="80">
        <v>4920</v>
      </c>
      <c r="E98" s="18" t="s">
        <v>289</v>
      </c>
      <c r="F98" s="80">
        <v>1230</v>
      </c>
      <c r="G98" s="195" t="s">
        <v>25</v>
      </c>
      <c r="H98" s="527" t="s">
        <v>693</v>
      </c>
      <c r="I98" t="s">
        <v>727</v>
      </c>
    </row>
    <row r="99" spans="1:8" ht="15.75" customHeight="1">
      <c r="A99" s="669">
        <v>82</v>
      </c>
      <c r="B99" s="49" t="s">
        <v>221</v>
      </c>
      <c r="C99" s="25">
        <v>1134</v>
      </c>
      <c r="D99" s="275">
        <v>8000</v>
      </c>
      <c r="E99" s="52" t="s">
        <v>289</v>
      </c>
      <c r="F99" s="58"/>
      <c r="G99" s="171" t="s">
        <v>890</v>
      </c>
      <c r="H99" s="551" t="s">
        <v>675</v>
      </c>
    </row>
    <row r="100" spans="1:8" ht="13.5" customHeight="1">
      <c r="A100" s="669">
        <v>83</v>
      </c>
      <c r="B100" s="21" t="s">
        <v>387</v>
      </c>
      <c r="C100" s="11">
        <v>1134</v>
      </c>
      <c r="D100" s="80">
        <v>99900</v>
      </c>
      <c r="E100" s="18" t="s">
        <v>289</v>
      </c>
      <c r="F100" s="349">
        <v>99900</v>
      </c>
      <c r="G100" s="195" t="s">
        <v>888</v>
      </c>
      <c r="H100" s="550" t="s">
        <v>694</v>
      </c>
    </row>
    <row r="101" spans="1:10" ht="30" customHeight="1">
      <c r="A101" s="669">
        <v>84</v>
      </c>
      <c r="B101" s="388" t="s">
        <v>17</v>
      </c>
      <c r="C101" s="389">
        <v>1134</v>
      </c>
      <c r="D101" s="360">
        <v>99900</v>
      </c>
      <c r="E101" s="390" t="s">
        <v>289</v>
      </c>
      <c r="F101" s="360">
        <v>68785.92</v>
      </c>
      <c r="G101" s="195" t="s">
        <v>888</v>
      </c>
      <c r="H101" s="719" t="s">
        <v>695</v>
      </c>
      <c r="I101" s="28" t="s">
        <v>696</v>
      </c>
      <c r="J101" s="28"/>
    </row>
    <row r="102" spans="1:10" ht="12.75" customHeight="1">
      <c r="A102" s="669">
        <v>85</v>
      </c>
      <c r="B102" s="21" t="s">
        <v>891</v>
      </c>
      <c r="C102" s="11">
        <v>1134</v>
      </c>
      <c r="D102" s="80">
        <v>30508</v>
      </c>
      <c r="E102" s="18" t="s">
        <v>289</v>
      </c>
      <c r="F102" s="80">
        <v>30507.6</v>
      </c>
      <c r="G102" s="195" t="s">
        <v>888</v>
      </c>
      <c r="H102" s="551" t="s">
        <v>678</v>
      </c>
      <c r="I102" s="28"/>
      <c r="J102" s="28"/>
    </row>
    <row r="103" spans="1:10" ht="26.25" customHeight="1">
      <c r="A103" s="669">
        <v>86</v>
      </c>
      <c r="B103" s="21" t="s">
        <v>1032</v>
      </c>
      <c r="C103" s="11">
        <v>1134</v>
      </c>
      <c r="D103" s="260">
        <v>38400</v>
      </c>
      <c r="E103" s="18" t="s">
        <v>289</v>
      </c>
      <c r="F103" s="58">
        <v>9600</v>
      </c>
      <c r="G103" s="195" t="s">
        <v>25</v>
      </c>
      <c r="H103" s="550" t="s">
        <v>697</v>
      </c>
      <c r="I103" s="28"/>
      <c r="J103" s="28"/>
    </row>
    <row r="104" spans="1:10" ht="12" customHeight="1">
      <c r="A104" s="669">
        <v>87</v>
      </c>
      <c r="B104" s="26" t="s">
        <v>388</v>
      </c>
      <c r="C104" s="25">
        <v>1134</v>
      </c>
      <c r="D104" s="275">
        <v>12400</v>
      </c>
      <c r="E104" s="52" t="s">
        <v>289</v>
      </c>
      <c r="F104" s="360">
        <v>900</v>
      </c>
      <c r="G104" s="195" t="s">
        <v>888</v>
      </c>
      <c r="H104" s="550"/>
      <c r="J104" s="402"/>
    </row>
    <row r="105" spans="1:10" ht="27" customHeight="1">
      <c r="A105" s="669">
        <v>88</v>
      </c>
      <c r="B105" s="49" t="s">
        <v>607</v>
      </c>
      <c r="C105" s="11">
        <v>1134</v>
      </c>
      <c r="D105" s="80">
        <v>2925</v>
      </c>
      <c r="E105" s="18" t="s">
        <v>289</v>
      </c>
      <c r="F105" s="80">
        <v>657</v>
      </c>
      <c r="G105" s="195" t="s">
        <v>25</v>
      </c>
      <c r="H105" s="550" t="s">
        <v>698</v>
      </c>
      <c r="I105" s="28" t="s">
        <v>699</v>
      </c>
      <c r="J105" s="28"/>
    </row>
    <row r="106" spans="1:10" s="244" customFormat="1" ht="12" customHeight="1">
      <c r="A106" s="669">
        <v>89</v>
      </c>
      <c r="B106" s="26" t="s">
        <v>594</v>
      </c>
      <c r="C106" s="25">
        <v>1134</v>
      </c>
      <c r="D106" s="58">
        <v>60000</v>
      </c>
      <c r="E106" s="52" t="s">
        <v>289</v>
      </c>
      <c r="F106" s="360">
        <v>25310.2</v>
      </c>
      <c r="G106" s="195" t="s">
        <v>888</v>
      </c>
      <c r="H106" s="573" t="s">
        <v>703</v>
      </c>
      <c r="J106" s="422"/>
    </row>
    <row r="107" spans="1:10" s="244" customFormat="1" ht="22.5" customHeight="1">
      <c r="A107" s="669">
        <v>90</v>
      </c>
      <c r="B107" s="26" t="s">
        <v>125</v>
      </c>
      <c r="C107" s="25">
        <v>1134</v>
      </c>
      <c r="D107" s="58">
        <v>90000</v>
      </c>
      <c r="E107" s="52" t="s">
        <v>289</v>
      </c>
      <c r="F107" s="58">
        <v>87719</v>
      </c>
      <c r="G107" s="171" t="s">
        <v>890</v>
      </c>
      <c r="H107" s="550" t="s">
        <v>698</v>
      </c>
      <c r="J107" s="402"/>
    </row>
    <row r="108" spans="1:10" s="244" customFormat="1" ht="40.5" customHeight="1">
      <c r="A108" s="669">
        <v>91</v>
      </c>
      <c r="B108" s="26" t="s">
        <v>984</v>
      </c>
      <c r="C108" s="25">
        <v>1134</v>
      </c>
      <c r="D108" s="517">
        <v>4000</v>
      </c>
      <c r="E108" s="52" t="s">
        <v>289</v>
      </c>
      <c r="F108" s="517">
        <v>4000</v>
      </c>
      <c r="G108" s="171" t="s">
        <v>890</v>
      </c>
      <c r="H108" s="550"/>
      <c r="I108" s="395"/>
      <c r="J108" s="249"/>
    </row>
    <row r="109" spans="1:10" s="244" customFormat="1" ht="15.75" customHeight="1">
      <c r="A109" s="669">
        <v>92</v>
      </c>
      <c r="B109" s="26" t="s">
        <v>778</v>
      </c>
      <c r="C109" s="25">
        <v>1134</v>
      </c>
      <c r="D109" s="517">
        <v>15180</v>
      </c>
      <c r="E109" s="52" t="s">
        <v>289</v>
      </c>
      <c r="F109" s="517"/>
      <c r="G109" s="171" t="s">
        <v>890</v>
      </c>
      <c r="H109" s="550"/>
      <c r="I109" s="395"/>
      <c r="J109" s="249"/>
    </row>
    <row r="110" spans="1:8" s="244" customFormat="1" ht="12.75" customHeight="1">
      <c r="A110" s="669">
        <v>93</v>
      </c>
      <c r="B110" s="26" t="s">
        <v>615</v>
      </c>
      <c r="C110" s="25">
        <v>1134</v>
      </c>
      <c r="D110" s="275">
        <v>50000</v>
      </c>
      <c r="E110" s="52" t="s">
        <v>289</v>
      </c>
      <c r="F110" s="58">
        <v>9514.2</v>
      </c>
      <c r="G110" s="195" t="s">
        <v>25</v>
      </c>
      <c r="H110" s="551" t="s">
        <v>674</v>
      </c>
    </row>
    <row r="111" spans="1:10" ht="15.75" customHeight="1">
      <c r="A111" s="669">
        <v>94</v>
      </c>
      <c r="B111" s="26" t="s">
        <v>14</v>
      </c>
      <c r="C111" s="25">
        <v>1134</v>
      </c>
      <c r="D111" s="275">
        <v>5000</v>
      </c>
      <c r="E111" s="52" t="s">
        <v>289</v>
      </c>
      <c r="F111" s="58"/>
      <c r="G111" s="171" t="s">
        <v>890</v>
      </c>
      <c r="H111" s="550" t="s">
        <v>700</v>
      </c>
      <c r="J111" s="422"/>
    </row>
    <row r="112" spans="1:10" ht="37.5" customHeight="1">
      <c r="A112" s="669">
        <v>95</v>
      </c>
      <c r="B112" s="26" t="s">
        <v>39</v>
      </c>
      <c r="C112" s="25">
        <v>1134</v>
      </c>
      <c r="D112" s="275">
        <v>30000</v>
      </c>
      <c r="E112" s="52" t="s">
        <v>289</v>
      </c>
      <c r="F112" s="58">
        <v>1173.02</v>
      </c>
      <c r="G112" s="171" t="s">
        <v>890</v>
      </c>
      <c r="H112" s="550"/>
      <c r="J112" s="422"/>
    </row>
    <row r="113" spans="1:10" ht="16.5" customHeight="1">
      <c r="A113" s="669">
        <v>96</v>
      </c>
      <c r="B113" s="49" t="s">
        <v>40</v>
      </c>
      <c r="C113" s="25">
        <v>1134</v>
      </c>
      <c r="D113" s="275">
        <v>99900</v>
      </c>
      <c r="E113" s="52" t="s">
        <v>289</v>
      </c>
      <c r="F113" s="58">
        <v>35000</v>
      </c>
      <c r="G113" s="171" t="s">
        <v>888</v>
      </c>
      <c r="H113" s="708" t="s">
        <v>732</v>
      </c>
      <c r="J113" s="422"/>
    </row>
    <row r="114" spans="1:10" s="244" customFormat="1" ht="12" customHeight="1">
      <c r="A114" s="669">
        <v>97</v>
      </c>
      <c r="B114" s="26" t="s">
        <v>15</v>
      </c>
      <c r="C114" s="25">
        <v>1134</v>
      </c>
      <c r="D114" s="58">
        <v>15000</v>
      </c>
      <c r="E114" s="52" t="s">
        <v>289</v>
      </c>
      <c r="F114" s="156"/>
      <c r="G114" s="377" t="s">
        <v>890</v>
      </c>
      <c r="H114" s="720" t="s">
        <v>573</v>
      </c>
      <c r="I114" s="395"/>
      <c r="J114" s="395"/>
    </row>
    <row r="115" spans="1:10" s="244" customFormat="1" ht="28.5" customHeight="1">
      <c r="A115" s="669">
        <v>98</v>
      </c>
      <c r="B115" s="26" t="s">
        <v>127</v>
      </c>
      <c r="C115" s="25">
        <v>1134</v>
      </c>
      <c r="D115" s="58">
        <v>90000</v>
      </c>
      <c r="E115" s="52" t="s">
        <v>289</v>
      </c>
      <c r="F115" s="58"/>
      <c r="G115" s="171" t="s">
        <v>890</v>
      </c>
      <c r="H115" s="550" t="s">
        <v>678</v>
      </c>
      <c r="I115" s="395"/>
      <c r="J115" s="249"/>
    </row>
    <row r="116" spans="1:10" s="244" customFormat="1" ht="12.75" customHeight="1">
      <c r="A116" s="669">
        <v>99</v>
      </c>
      <c r="B116" s="26" t="s">
        <v>589</v>
      </c>
      <c r="C116" s="25">
        <v>1134</v>
      </c>
      <c r="D116" s="58">
        <v>5000</v>
      </c>
      <c r="E116" s="52" t="s">
        <v>289</v>
      </c>
      <c r="F116" s="58"/>
      <c r="G116" s="171" t="s">
        <v>890</v>
      </c>
      <c r="H116" s="550"/>
      <c r="I116" s="395"/>
      <c r="J116" s="249"/>
    </row>
    <row r="117" spans="1:10" s="244" customFormat="1" ht="13.5" customHeight="1">
      <c r="A117" s="669">
        <v>100</v>
      </c>
      <c r="B117" s="49" t="s">
        <v>398</v>
      </c>
      <c r="C117" s="25">
        <v>1134</v>
      </c>
      <c r="D117" s="275">
        <v>16500</v>
      </c>
      <c r="E117" s="52" t="s">
        <v>289</v>
      </c>
      <c r="F117" s="58"/>
      <c r="G117" s="195" t="s">
        <v>890</v>
      </c>
      <c r="H117" s="550" t="s">
        <v>669</v>
      </c>
      <c r="J117" s="401"/>
    </row>
    <row r="118" spans="1:10" s="244" customFormat="1" ht="15.75" customHeight="1">
      <c r="A118" s="669">
        <v>101</v>
      </c>
      <c r="B118" s="26" t="s">
        <v>371</v>
      </c>
      <c r="C118" s="25">
        <v>1134</v>
      </c>
      <c r="D118" s="275">
        <v>88000</v>
      </c>
      <c r="E118" s="52" t="s">
        <v>289</v>
      </c>
      <c r="F118" s="58"/>
      <c r="G118" s="195" t="s">
        <v>890</v>
      </c>
      <c r="H118" s="551" t="s">
        <v>673</v>
      </c>
      <c r="J118" s="346"/>
    </row>
    <row r="119" spans="1:10" ht="28.5" customHeight="1">
      <c r="A119" s="669">
        <v>102</v>
      </c>
      <c r="B119" s="49" t="s">
        <v>664</v>
      </c>
      <c r="C119" s="11">
        <v>1134</v>
      </c>
      <c r="D119" s="80">
        <v>6000</v>
      </c>
      <c r="E119" s="18" t="s">
        <v>289</v>
      </c>
      <c r="F119" s="80"/>
      <c r="G119" s="171" t="s">
        <v>890</v>
      </c>
      <c r="H119" s="550" t="s">
        <v>695</v>
      </c>
      <c r="I119" s="423"/>
      <c r="J119" s="28"/>
    </row>
    <row r="120" spans="1:10" ht="16.5" customHeight="1">
      <c r="A120" s="669">
        <v>103</v>
      </c>
      <c r="B120" s="153" t="s">
        <v>619</v>
      </c>
      <c r="C120" s="25">
        <v>1134</v>
      </c>
      <c r="D120" s="275">
        <v>2000</v>
      </c>
      <c r="E120" s="52" t="s">
        <v>289</v>
      </c>
      <c r="F120" s="58"/>
      <c r="G120" s="171" t="s">
        <v>890</v>
      </c>
      <c r="H120" s="550" t="s">
        <v>701</v>
      </c>
      <c r="I120" s="423"/>
      <c r="J120" s="28"/>
    </row>
    <row r="121" spans="1:10" ht="18" customHeight="1">
      <c r="A121" s="669">
        <v>104</v>
      </c>
      <c r="B121" s="153" t="s">
        <v>545</v>
      </c>
      <c r="C121" s="25">
        <v>1134</v>
      </c>
      <c r="D121" s="275">
        <v>99900</v>
      </c>
      <c r="E121" s="52" t="s">
        <v>289</v>
      </c>
      <c r="F121" s="156"/>
      <c r="G121" s="171"/>
      <c r="H121" s="550"/>
      <c r="I121" s="423"/>
      <c r="J121" s="28"/>
    </row>
    <row r="122" spans="1:10" s="244" customFormat="1" ht="28.5" customHeight="1">
      <c r="A122" s="669">
        <v>105</v>
      </c>
      <c r="B122" s="26" t="s">
        <v>130</v>
      </c>
      <c r="C122" s="25">
        <v>1134</v>
      </c>
      <c r="D122" s="58">
        <v>15000</v>
      </c>
      <c r="E122" s="52" t="s">
        <v>289</v>
      </c>
      <c r="F122" s="156"/>
      <c r="G122" s="171" t="s">
        <v>890</v>
      </c>
      <c r="H122" s="550" t="s">
        <v>704</v>
      </c>
      <c r="I122" s="402"/>
      <c r="J122" s="515"/>
    </row>
    <row r="123" spans="1:10" s="317" customFormat="1" ht="39.75" customHeight="1">
      <c r="A123" s="669">
        <v>106</v>
      </c>
      <c r="B123" s="49" t="s">
        <v>63</v>
      </c>
      <c r="C123" s="25">
        <v>1134</v>
      </c>
      <c r="D123" s="275">
        <v>50000</v>
      </c>
      <c r="E123" s="52" t="s">
        <v>289</v>
      </c>
      <c r="F123" s="58"/>
      <c r="G123" s="195" t="s">
        <v>890</v>
      </c>
      <c r="H123" s="573" t="s">
        <v>435</v>
      </c>
      <c r="I123" s="614"/>
      <c r="J123" s="401"/>
    </row>
    <row r="124" spans="1:10" s="317" customFormat="1" ht="31.5" customHeight="1">
      <c r="A124" s="669">
        <v>107</v>
      </c>
      <c r="B124" s="49" t="s">
        <v>64</v>
      </c>
      <c r="C124" s="25">
        <v>1134</v>
      </c>
      <c r="D124" s="275">
        <v>50000</v>
      </c>
      <c r="E124" s="52" t="s">
        <v>289</v>
      </c>
      <c r="F124" s="58"/>
      <c r="G124" s="195"/>
      <c r="H124" s="573"/>
      <c r="I124" s="614"/>
      <c r="J124" s="401"/>
    </row>
    <row r="125" spans="1:10" s="317" customFormat="1" ht="21" customHeight="1">
      <c r="A125" s="669">
        <v>108</v>
      </c>
      <c r="B125" s="49" t="s">
        <v>546</v>
      </c>
      <c r="C125" s="25">
        <v>1134</v>
      </c>
      <c r="D125" s="275">
        <v>99900</v>
      </c>
      <c r="E125" s="52" t="s">
        <v>289</v>
      </c>
      <c r="F125" s="58"/>
      <c r="G125" s="195"/>
      <c r="H125" s="573"/>
      <c r="I125" s="614"/>
      <c r="J125" s="401"/>
    </row>
    <row r="126" spans="1:10" s="317" customFormat="1" ht="40.5" customHeight="1">
      <c r="A126" s="670">
        <v>109</v>
      </c>
      <c r="B126" s="49" t="s">
        <v>65</v>
      </c>
      <c r="C126" s="25">
        <v>1134</v>
      </c>
      <c r="D126" s="275">
        <v>50000</v>
      </c>
      <c r="E126" s="52" t="s">
        <v>289</v>
      </c>
      <c r="F126" s="58"/>
      <c r="G126" s="195"/>
      <c r="H126" s="573"/>
      <c r="I126" s="614"/>
      <c r="J126" s="401"/>
    </row>
    <row r="127" spans="1:10" s="317" customFormat="1" ht="38.25" customHeight="1">
      <c r="A127" s="669">
        <v>110</v>
      </c>
      <c r="B127" s="706" t="s">
        <v>460</v>
      </c>
      <c r="C127" s="25">
        <v>1134</v>
      </c>
      <c r="D127" s="275">
        <v>50000</v>
      </c>
      <c r="E127" s="52" t="s">
        <v>289</v>
      </c>
      <c r="F127" s="58"/>
      <c r="G127" s="195"/>
      <c r="H127" s="573"/>
      <c r="I127" s="614"/>
      <c r="J127" s="401"/>
    </row>
    <row r="128" spans="1:10" s="317" customFormat="1" ht="24.75" customHeight="1">
      <c r="A128" s="669">
        <v>111</v>
      </c>
      <c r="B128" s="49" t="s">
        <v>428</v>
      </c>
      <c r="C128" s="25">
        <v>1134</v>
      </c>
      <c r="D128" s="275">
        <v>3000</v>
      </c>
      <c r="E128" s="52" t="s">
        <v>289</v>
      </c>
      <c r="F128" s="58"/>
      <c r="G128" s="195" t="s">
        <v>890</v>
      </c>
      <c r="H128" s="573"/>
      <c r="I128" s="614"/>
      <c r="J128" s="401"/>
    </row>
    <row r="129" spans="1:10" s="317" customFormat="1" ht="12.75" customHeight="1">
      <c r="A129" s="669">
        <v>112</v>
      </c>
      <c r="B129" s="49" t="s">
        <v>16</v>
      </c>
      <c r="C129" s="25">
        <v>1134</v>
      </c>
      <c r="D129" s="275">
        <v>600</v>
      </c>
      <c r="E129" s="52" t="s">
        <v>289</v>
      </c>
      <c r="F129" s="58">
        <v>567.14</v>
      </c>
      <c r="G129" s="195" t="s">
        <v>890</v>
      </c>
      <c r="H129" s="573"/>
      <c r="I129" s="614"/>
      <c r="J129" s="401"/>
    </row>
    <row r="130" spans="1:10" s="244" customFormat="1" ht="24.75" customHeight="1">
      <c r="A130" s="669">
        <v>113</v>
      </c>
      <c r="B130" s="26" t="s">
        <v>523</v>
      </c>
      <c r="C130" s="25">
        <v>1134</v>
      </c>
      <c r="D130" s="58">
        <v>2000</v>
      </c>
      <c r="E130" s="52" t="s">
        <v>289</v>
      </c>
      <c r="F130" s="156"/>
      <c r="G130" s="171" t="s">
        <v>890</v>
      </c>
      <c r="H130" s="550" t="s">
        <v>687</v>
      </c>
      <c r="I130" s="358"/>
      <c r="J130" s="249"/>
    </row>
    <row r="131" spans="1:10" s="244" customFormat="1" ht="24.75" customHeight="1">
      <c r="A131" s="669">
        <v>114</v>
      </c>
      <c r="B131" s="26" t="s">
        <v>92</v>
      </c>
      <c r="C131" s="25">
        <v>1134</v>
      </c>
      <c r="D131" s="58">
        <v>20000</v>
      </c>
      <c r="E131" s="52" t="s">
        <v>289</v>
      </c>
      <c r="F131" s="156"/>
      <c r="G131" s="377" t="s">
        <v>890</v>
      </c>
      <c r="H131" s="531" t="s">
        <v>705</v>
      </c>
      <c r="I131" s="395"/>
      <c r="J131" s="249"/>
    </row>
    <row r="132" spans="1:10" s="244" customFormat="1" ht="27" customHeight="1">
      <c r="A132" s="669">
        <v>115</v>
      </c>
      <c r="B132" s="26" t="s">
        <v>451</v>
      </c>
      <c r="C132" s="25">
        <v>1134</v>
      </c>
      <c r="D132" s="58">
        <v>99000</v>
      </c>
      <c r="E132" s="52" t="s">
        <v>289</v>
      </c>
      <c r="F132" s="58"/>
      <c r="G132" s="195" t="s">
        <v>888</v>
      </c>
      <c r="H132" s="551" t="s">
        <v>682</v>
      </c>
      <c r="I132" s="395"/>
      <c r="J132" s="249"/>
    </row>
    <row r="133" spans="1:10" s="244" customFormat="1" ht="24.75" customHeight="1">
      <c r="A133" s="669">
        <v>116</v>
      </c>
      <c r="B133" s="26" t="s">
        <v>129</v>
      </c>
      <c r="C133" s="25">
        <v>1134</v>
      </c>
      <c r="D133" s="58">
        <v>50000</v>
      </c>
      <c r="E133" s="52" t="s">
        <v>289</v>
      </c>
      <c r="F133" s="58"/>
      <c r="G133" s="171" t="s">
        <v>890</v>
      </c>
      <c r="H133" s="551" t="s">
        <v>683</v>
      </c>
      <c r="I133" s="395"/>
      <c r="J133" s="249"/>
    </row>
    <row r="134" spans="1:10" s="244" customFormat="1" ht="24.75" customHeight="1">
      <c r="A134" s="669">
        <v>117</v>
      </c>
      <c r="B134" s="26" t="s">
        <v>453</v>
      </c>
      <c r="C134" s="25">
        <v>1134</v>
      </c>
      <c r="D134" s="58">
        <v>99900</v>
      </c>
      <c r="E134" s="52" t="s">
        <v>289</v>
      </c>
      <c r="F134" s="58"/>
      <c r="G134" s="171"/>
      <c r="H134" s="551"/>
      <c r="I134" s="395"/>
      <c r="J134" s="249"/>
    </row>
    <row r="135" spans="1:10" s="244" customFormat="1" ht="24.75" customHeight="1">
      <c r="A135" s="669">
        <v>118</v>
      </c>
      <c r="B135" s="26" t="s">
        <v>544</v>
      </c>
      <c r="C135" s="25">
        <v>1134</v>
      </c>
      <c r="D135" s="58">
        <v>99000</v>
      </c>
      <c r="E135" s="52" t="s">
        <v>289</v>
      </c>
      <c r="F135" s="58"/>
      <c r="G135" s="171"/>
      <c r="H135" s="551"/>
      <c r="I135" s="705"/>
      <c r="J135" s="249"/>
    </row>
    <row r="136" spans="1:10" s="244" customFormat="1" ht="41.25" customHeight="1" thickBot="1">
      <c r="A136" s="669">
        <v>119</v>
      </c>
      <c r="B136" s="243" t="s">
        <v>452</v>
      </c>
      <c r="C136" s="241">
        <v>1134</v>
      </c>
      <c r="D136" s="269">
        <v>99100</v>
      </c>
      <c r="E136" s="242" t="s">
        <v>289</v>
      </c>
      <c r="F136" s="82">
        <v>99024</v>
      </c>
      <c r="G136" s="697" t="s">
        <v>436</v>
      </c>
      <c r="H136" s="710" t="s">
        <v>729</v>
      </c>
      <c r="I136" s="465" t="s">
        <v>681</v>
      </c>
      <c r="J136" s="346"/>
    </row>
    <row r="137" spans="1:10" ht="26.25" customHeight="1">
      <c r="A137" s="30"/>
      <c r="B137" s="279" t="s">
        <v>431</v>
      </c>
      <c r="C137" s="124">
        <v>1134</v>
      </c>
      <c r="D137" s="270">
        <f>SUM(D82:D136)</f>
        <v>2632577</v>
      </c>
      <c r="E137" s="125" t="s">
        <v>289</v>
      </c>
      <c r="F137" s="126">
        <f>SUM(F82:F136)</f>
        <v>846320.2799999999</v>
      </c>
      <c r="G137" s="642"/>
      <c r="H137" s="721"/>
      <c r="I137" s="347"/>
      <c r="J137" s="391"/>
    </row>
    <row r="138" spans="1:10" ht="26.25" customHeight="1">
      <c r="A138" s="30"/>
      <c r="B138" s="668" t="s">
        <v>430</v>
      </c>
      <c r="C138" s="107">
        <v>1134</v>
      </c>
      <c r="D138" s="272">
        <f>SUM(D79,D80,D81)</f>
        <v>4703733.1</v>
      </c>
      <c r="E138" s="108" t="s">
        <v>289</v>
      </c>
      <c r="F138" s="117">
        <f>SUM(F79)</f>
        <v>0</v>
      </c>
      <c r="G138" s="97"/>
      <c r="H138" s="722"/>
      <c r="I138" s="347"/>
      <c r="J138" s="391"/>
    </row>
    <row r="139" spans="1:10" ht="26.25" customHeight="1" thickBot="1">
      <c r="A139" s="30"/>
      <c r="B139" s="643" t="s">
        <v>1133</v>
      </c>
      <c r="C139" s="602">
        <v>1134</v>
      </c>
      <c r="D139" s="268">
        <f>SUM(D137:D138)</f>
        <v>7336310.1</v>
      </c>
      <c r="E139" s="138" t="s">
        <v>289</v>
      </c>
      <c r="F139" s="139">
        <f>SUM(F137:F138)</f>
        <v>846320.2799999999</v>
      </c>
      <c r="G139" s="644"/>
      <c r="H139" s="718"/>
      <c r="I139" s="347"/>
      <c r="J139" s="391"/>
    </row>
    <row r="140" spans="1:8" ht="26.25" customHeight="1">
      <c r="A140" s="30"/>
      <c r="B140" s="658" t="s">
        <v>623</v>
      </c>
      <c r="C140" s="659">
        <v>1134</v>
      </c>
      <c r="D140" s="660">
        <f>SUM(D141:D143)</f>
        <v>23884966.9</v>
      </c>
      <c r="E140" s="661" t="s">
        <v>289</v>
      </c>
      <c r="F140" s="650">
        <f>SUM(F142:F143)</f>
        <v>671700</v>
      </c>
      <c r="G140" s="662"/>
      <c r="H140" s="721"/>
    </row>
    <row r="141" spans="1:8" ht="21.75" customHeight="1">
      <c r="A141" s="30"/>
      <c r="B141" s="667" t="s">
        <v>983</v>
      </c>
      <c r="C141" s="11">
        <v>1134</v>
      </c>
      <c r="D141" s="260">
        <v>23213266.9</v>
      </c>
      <c r="E141" s="18" t="s">
        <v>289</v>
      </c>
      <c r="F141" s="7"/>
      <c r="G141" s="21"/>
      <c r="H141" s="716"/>
    </row>
    <row r="142" spans="1:8" ht="23.25" customHeight="1">
      <c r="A142" s="30"/>
      <c r="B142" s="664" t="s">
        <v>604</v>
      </c>
      <c r="C142" s="11">
        <v>1134</v>
      </c>
      <c r="D142" s="260">
        <v>341700</v>
      </c>
      <c r="E142" s="18" t="s">
        <v>289</v>
      </c>
      <c r="F142" s="260">
        <v>341700</v>
      </c>
      <c r="G142" s="21" t="s">
        <v>618</v>
      </c>
      <c r="H142" s="716" t="s">
        <v>685</v>
      </c>
    </row>
    <row r="143" spans="1:8" ht="20.25" customHeight="1">
      <c r="A143" s="30"/>
      <c r="B143" s="663" t="s">
        <v>603</v>
      </c>
      <c r="C143" s="11">
        <v>1134</v>
      </c>
      <c r="D143" s="260">
        <v>330000</v>
      </c>
      <c r="E143" s="18" t="s">
        <v>289</v>
      </c>
      <c r="F143" s="375">
        <v>330000</v>
      </c>
      <c r="G143" s="21" t="s">
        <v>437</v>
      </c>
      <c r="H143" s="716" t="s">
        <v>694</v>
      </c>
    </row>
    <row r="144" spans="1:10" ht="29.25" customHeight="1">
      <c r="A144" s="30"/>
      <c r="B144" s="135" t="s">
        <v>432</v>
      </c>
      <c r="C144" s="10">
        <v>1134</v>
      </c>
      <c r="D144" s="384">
        <f>SUM(D137,D142,D143)</f>
        <v>3304277</v>
      </c>
      <c r="E144" s="18" t="s">
        <v>289</v>
      </c>
      <c r="F144" s="7">
        <f>F137+F142+F143</f>
        <v>1518020.2799999998</v>
      </c>
      <c r="G144" s="171"/>
      <c r="H144" s="716"/>
      <c r="I144" s="347">
        <f>D144-F144</f>
        <v>1786256.7200000002</v>
      </c>
      <c r="J144" s="252"/>
    </row>
    <row r="145" spans="1:10" ht="28.5" customHeight="1">
      <c r="A145" s="30"/>
      <c r="B145" s="665" t="s">
        <v>427</v>
      </c>
      <c r="C145" s="10">
        <v>1134</v>
      </c>
      <c r="D145" s="384">
        <f>SUM(D141,D138)</f>
        <v>27917000</v>
      </c>
      <c r="E145" s="18" t="s">
        <v>289</v>
      </c>
      <c r="F145" s="7"/>
      <c r="G145" s="171"/>
      <c r="H145" s="716"/>
      <c r="J145" s="252"/>
    </row>
    <row r="146" spans="1:10" ht="28.5" customHeight="1">
      <c r="A146" s="30"/>
      <c r="B146" s="633" t="s">
        <v>434</v>
      </c>
      <c r="C146" s="107">
        <v>1134</v>
      </c>
      <c r="D146" s="634">
        <f>SUM(D144:D145)</f>
        <v>31221277</v>
      </c>
      <c r="E146" s="18" t="s">
        <v>289</v>
      </c>
      <c r="F146" s="117">
        <f>SUM(F144:F145)</f>
        <v>1518020.2799999998</v>
      </c>
      <c r="G146" s="377"/>
      <c r="H146" s="722"/>
      <c r="J146" s="252"/>
    </row>
    <row r="147" spans="1:10" ht="31.5" customHeight="1" thickBot="1">
      <c r="A147" s="30"/>
      <c r="B147" s="137" t="s">
        <v>522</v>
      </c>
      <c r="C147" s="602">
        <v>1134</v>
      </c>
      <c r="D147" s="268">
        <v>4512400</v>
      </c>
      <c r="E147" s="138" t="s">
        <v>289</v>
      </c>
      <c r="F147" s="139"/>
      <c r="G147" s="436"/>
      <c r="H147" s="718"/>
      <c r="I147" s="419">
        <f>D147-D144</f>
        <v>1208123</v>
      </c>
      <c r="J147" s="347"/>
    </row>
    <row r="148" spans="1:10" ht="22.5" customHeight="1" thickBot="1">
      <c r="A148" s="30"/>
      <c r="B148" s="137" t="s">
        <v>1029</v>
      </c>
      <c r="C148" s="602">
        <v>1134</v>
      </c>
      <c r="D148" s="268">
        <f>SUM(D147-D144)</f>
        <v>1208123</v>
      </c>
      <c r="E148" s="18" t="s">
        <v>289</v>
      </c>
      <c r="F148" s="139"/>
      <c r="G148" s="436"/>
      <c r="H148" s="718"/>
      <c r="I148" s="419"/>
      <c r="J148" s="347"/>
    </row>
    <row r="149" spans="1:10" ht="19.5" customHeight="1" thickBot="1">
      <c r="A149" s="30"/>
      <c r="B149" s="137" t="s">
        <v>461</v>
      </c>
      <c r="C149" s="602">
        <v>1134</v>
      </c>
      <c r="D149" s="735" t="s">
        <v>462</v>
      </c>
      <c r="E149" s="18" t="s">
        <v>289</v>
      </c>
      <c r="F149" s="139"/>
      <c r="G149" s="436"/>
      <c r="H149" s="718"/>
      <c r="I149" s="419"/>
      <c r="J149" s="347"/>
    </row>
    <row r="150" spans="1:10" ht="31.5" customHeight="1" thickBot="1">
      <c r="A150" s="208"/>
      <c r="B150" s="666" t="s">
        <v>426</v>
      </c>
      <c r="C150" s="602">
        <v>1134</v>
      </c>
      <c r="D150" s="268">
        <v>27917000</v>
      </c>
      <c r="E150" s="138" t="s">
        <v>289</v>
      </c>
      <c r="F150" s="139"/>
      <c r="G150" s="436"/>
      <c r="H150" s="718"/>
      <c r="I150" s="419">
        <f>D150-D144</f>
        <v>24612723</v>
      </c>
      <c r="J150" s="347"/>
    </row>
    <row r="151" spans="1:10" ht="31.5" customHeight="1" thickBot="1">
      <c r="A151" s="424"/>
      <c r="B151" s="636" t="s">
        <v>429</v>
      </c>
      <c r="C151" s="637">
        <v>1134</v>
      </c>
      <c r="D151" s="638">
        <f>SUM(D147,D150)</f>
        <v>32429400</v>
      </c>
      <c r="E151" s="138" t="s">
        <v>289</v>
      </c>
      <c r="F151" s="639"/>
      <c r="G151" s="640"/>
      <c r="H151" s="723"/>
      <c r="I151" s="419"/>
      <c r="J151" s="347"/>
    </row>
    <row r="152" spans="1:12" s="29" customFormat="1" ht="21" customHeight="1">
      <c r="A152" s="1781" t="s">
        <v>484</v>
      </c>
      <c r="B152" s="1819"/>
      <c r="C152" s="1819"/>
      <c r="D152" s="1819"/>
      <c r="E152" s="1820"/>
      <c r="F152" s="600"/>
      <c r="G152" s="443"/>
      <c r="H152" s="724"/>
      <c r="L152" s="46"/>
    </row>
    <row r="153" spans="1:12" s="29" customFormat="1" ht="15.75">
      <c r="A153" s="26">
        <v>120</v>
      </c>
      <c r="B153" s="49" t="s">
        <v>226</v>
      </c>
      <c r="C153" s="49">
        <v>1140</v>
      </c>
      <c r="D153" s="497">
        <v>72000</v>
      </c>
      <c r="E153" s="591" t="s">
        <v>289</v>
      </c>
      <c r="F153" s="592">
        <v>72000</v>
      </c>
      <c r="G153" s="15" t="s">
        <v>981</v>
      </c>
      <c r="H153" s="551"/>
      <c r="I153" s="508" t="s">
        <v>717</v>
      </c>
      <c r="L153" s="403"/>
    </row>
    <row r="154" spans="1:12" ht="18" customHeight="1">
      <c r="A154" s="49">
        <v>121</v>
      </c>
      <c r="B154" s="240" t="s">
        <v>227</v>
      </c>
      <c r="C154" s="240">
        <v>1140</v>
      </c>
      <c r="D154" s="82">
        <v>95100</v>
      </c>
      <c r="E154" s="242" t="s">
        <v>289</v>
      </c>
      <c r="F154" s="82">
        <v>20706</v>
      </c>
      <c r="G154" s="171" t="s">
        <v>981</v>
      </c>
      <c r="H154" s="550"/>
      <c r="I154" s="27"/>
      <c r="J154" s="59"/>
      <c r="L154" s="404"/>
    </row>
    <row r="155" spans="1:12" ht="21.75" customHeight="1">
      <c r="A155" s="49">
        <v>122</v>
      </c>
      <c r="B155" s="16" t="s">
        <v>1033</v>
      </c>
      <c r="C155" s="49">
        <v>1140</v>
      </c>
      <c r="D155" s="58">
        <v>632900</v>
      </c>
      <c r="E155" s="52" t="s">
        <v>289</v>
      </c>
      <c r="F155" s="58">
        <v>12438.8</v>
      </c>
      <c r="G155" s="21"/>
      <c r="H155" s="550"/>
      <c r="I155" s="392">
        <v>179308.8</v>
      </c>
      <c r="J155" s="393">
        <v>18</v>
      </c>
      <c r="K155" s="394">
        <v>10816.04</v>
      </c>
      <c r="L155" s="403"/>
    </row>
    <row r="156" spans="1:12" ht="15.75">
      <c r="A156" s="424"/>
      <c r="B156" s="478" t="s">
        <v>1133</v>
      </c>
      <c r="C156" s="479">
        <v>1140</v>
      </c>
      <c r="D156" s="590">
        <f>SUM(D153:D155)</f>
        <v>800000</v>
      </c>
      <c r="E156" s="480" t="s">
        <v>289</v>
      </c>
      <c r="F156" s="379">
        <f>SUM(F153:F155)</f>
        <v>105144.8</v>
      </c>
      <c r="G156" s="424"/>
      <c r="H156" s="539"/>
      <c r="I156" s="520"/>
      <c r="L156" s="405"/>
    </row>
    <row r="157" spans="1:12" ht="15.75">
      <c r="A157" s="212"/>
      <c r="B157" s="213" t="s">
        <v>1024</v>
      </c>
      <c r="C157" s="233">
        <v>1140</v>
      </c>
      <c r="D157" s="235">
        <v>800000</v>
      </c>
      <c r="E157" s="108" t="s">
        <v>289</v>
      </c>
      <c r="F157" s="121"/>
      <c r="G157" s="212"/>
      <c r="H157" s="541"/>
      <c r="L157" s="406"/>
    </row>
    <row r="158" spans="1:8" s="29" customFormat="1" ht="25.5" customHeight="1">
      <c r="A158" s="1803" t="s">
        <v>485</v>
      </c>
      <c r="B158" s="1772"/>
      <c r="C158" s="1772"/>
      <c r="D158" s="1772"/>
      <c r="E158" s="1772"/>
      <c r="F158" s="736"/>
      <c r="G158" s="737"/>
      <c r="H158" s="564"/>
    </row>
    <row r="159" spans="1:10" s="35" customFormat="1" ht="25.5" customHeight="1">
      <c r="A159" s="118">
        <v>123</v>
      </c>
      <c r="B159" s="12" t="s">
        <v>228</v>
      </c>
      <c r="C159" s="118">
        <v>1161</v>
      </c>
      <c r="D159" s="161">
        <v>99900</v>
      </c>
      <c r="E159" s="108" t="s">
        <v>289</v>
      </c>
      <c r="F159" s="121">
        <v>99900</v>
      </c>
      <c r="G159" s="232" t="s">
        <v>888</v>
      </c>
      <c r="H159" s="725"/>
      <c r="I159" s="33"/>
      <c r="J159" s="34"/>
    </row>
    <row r="160" spans="1:10" s="35" customFormat="1" ht="27.75" customHeight="1">
      <c r="A160" s="12"/>
      <c r="B160" s="478" t="s">
        <v>1133</v>
      </c>
      <c r="C160" s="118">
        <v>1161</v>
      </c>
      <c r="D160" s="610">
        <f>SUM(D159)</f>
        <v>99900</v>
      </c>
      <c r="E160" s="108" t="s">
        <v>289</v>
      </c>
      <c r="F160" s="117">
        <f>SUM(F159)</f>
        <v>99900</v>
      </c>
      <c r="G160" s="11"/>
      <c r="H160" s="551"/>
      <c r="I160" s="33"/>
      <c r="J160" s="34"/>
    </row>
    <row r="161" spans="1:10" s="35" customFormat="1" ht="27.75" customHeight="1">
      <c r="A161" s="12">
        <v>124</v>
      </c>
      <c r="B161" s="646" t="s">
        <v>623</v>
      </c>
      <c r="C161" s="118">
        <v>1161</v>
      </c>
      <c r="D161" s="610">
        <f>SUM(D162)</f>
        <v>2250000</v>
      </c>
      <c r="E161" s="108" t="s">
        <v>289</v>
      </c>
      <c r="F161" s="80"/>
      <c r="G161" s="11"/>
      <c r="H161" s="551"/>
      <c r="I161" s="33"/>
      <c r="J161" s="34"/>
    </row>
    <row r="162" spans="1:10" s="35" customFormat="1" ht="42" customHeight="1">
      <c r="A162" s="12">
        <v>125</v>
      </c>
      <c r="B162" s="251" t="s">
        <v>536</v>
      </c>
      <c r="C162" s="118">
        <v>1161</v>
      </c>
      <c r="D162" s="610">
        <v>2250000</v>
      </c>
      <c r="E162" s="108" t="s">
        <v>289</v>
      </c>
      <c r="F162" s="80"/>
      <c r="G162" s="11"/>
      <c r="H162" s="551"/>
      <c r="I162" s="33"/>
      <c r="J162" s="34"/>
    </row>
    <row r="163" spans="1:10" s="35" customFormat="1" ht="27.75" customHeight="1">
      <c r="A163" s="12"/>
      <c r="B163" s="135" t="s">
        <v>1028</v>
      </c>
      <c r="C163" s="12">
        <v>1161</v>
      </c>
      <c r="D163" s="610">
        <f>SUM(D160,D161)</f>
        <v>2349900</v>
      </c>
      <c r="E163" s="18" t="s">
        <v>289</v>
      </c>
      <c r="F163" s="80">
        <f>SUM(F159)</f>
        <v>99900</v>
      </c>
      <c r="G163" s="11"/>
      <c r="H163" s="551"/>
      <c r="I163" s="33"/>
      <c r="J163" s="34"/>
    </row>
    <row r="164" spans="1:8" s="39" customFormat="1" ht="16.5" thickBot="1">
      <c r="A164" s="114"/>
      <c r="B164" s="137" t="s">
        <v>1024</v>
      </c>
      <c r="C164" s="168">
        <v>1161</v>
      </c>
      <c r="D164" s="169">
        <v>2350300</v>
      </c>
      <c r="E164" s="138" t="s">
        <v>289</v>
      </c>
      <c r="F164" s="160"/>
      <c r="G164" s="444"/>
      <c r="H164" s="534"/>
    </row>
    <row r="165" spans="1:8" s="39" customFormat="1" ht="24.75" customHeight="1">
      <c r="A165" s="1774" t="s">
        <v>486</v>
      </c>
      <c r="B165" s="1818"/>
      <c r="C165" s="1818"/>
      <c r="D165" s="1818"/>
      <c r="E165" s="1818"/>
      <c r="F165" s="162"/>
      <c r="G165" s="445"/>
      <c r="H165" s="534"/>
    </row>
    <row r="166" spans="1:12" s="40" customFormat="1" ht="38.25" customHeight="1" thickBot="1">
      <c r="A166" s="12">
        <v>126</v>
      </c>
      <c r="B166" s="118" t="s">
        <v>229</v>
      </c>
      <c r="C166" s="118">
        <v>1162</v>
      </c>
      <c r="D166" s="172">
        <v>79300</v>
      </c>
      <c r="E166" s="108" t="s">
        <v>289</v>
      </c>
      <c r="F166" s="173">
        <v>3502.86</v>
      </c>
      <c r="G166" s="232" t="s">
        <v>576</v>
      </c>
      <c r="H166" s="551"/>
      <c r="I166" s="27"/>
      <c r="J166" s="27"/>
      <c r="K166" s="27"/>
      <c r="L166" s="35"/>
    </row>
    <row r="167" spans="1:11" s="4" customFormat="1" ht="16.5" customHeight="1">
      <c r="A167" s="171"/>
      <c r="B167" s="176" t="s">
        <v>1133</v>
      </c>
      <c r="C167" s="177">
        <v>1162</v>
      </c>
      <c r="D167" s="126">
        <f>SUM(D166:D166)</f>
        <v>79300</v>
      </c>
      <c r="E167" s="125" t="s">
        <v>289</v>
      </c>
      <c r="F167" s="126">
        <f>SUM(F166)</f>
        <v>3502.86</v>
      </c>
      <c r="G167" s="446"/>
      <c r="H167" s="541"/>
      <c r="I167" s="42"/>
      <c r="J167" s="42"/>
      <c r="K167" s="42"/>
    </row>
    <row r="168" spans="1:8" s="39" customFormat="1" ht="16.5" thickBot="1">
      <c r="A168" s="114"/>
      <c r="B168" s="137" t="s">
        <v>1024</v>
      </c>
      <c r="C168" s="179">
        <v>1162</v>
      </c>
      <c r="D168" s="169">
        <v>79300</v>
      </c>
      <c r="E168" s="138" t="s">
        <v>289</v>
      </c>
      <c r="F168" s="160"/>
      <c r="G168" s="444"/>
      <c r="H168" s="534"/>
    </row>
    <row r="169" spans="1:11" s="4" customFormat="1" ht="21.75" customHeight="1">
      <c r="A169" s="1763" t="s">
        <v>487</v>
      </c>
      <c r="B169" s="1779"/>
      <c r="C169" s="1779"/>
      <c r="D169" s="1779"/>
      <c r="E169" s="1822"/>
      <c r="F169" s="174"/>
      <c r="G169" s="447"/>
      <c r="H169" s="541"/>
      <c r="I169" s="42"/>
      <c r="J169" s="42"/>
      <c r="K169" s="42"/>
    </row>
    <row r="170" spans="1:12" s="44" customFormat="1" ht="23.25" customHeight="1">
      <c r="A170" s="114">
        <v>127</v>
      </c>
      <c r="B170" s="12" t="s">
        <v>230</v>
      </c>
      <c r="C170" s="12">
        <v>1163</v>
      </c>
      <c r="D170" s="619">
        <v>80000</v>
      </c>
      <c r="E170" s="18" t="s">
        <v>289</v>
      </c>
      <c r="F170" s="80">
        <v>79946.06</v>
      </c>
      <c r="G170" s="675" t="s">
        <v>888</v>
      </c>
      <c r="H170" s="527"/>
      <c r="I170" s="27"/>
      <c r="J170" s="27"/>
      <c r="K170" s="27"/>
      <c r="L170" s="43"/>
    </row>
    <row r="171" spans="1:12" s="44" customFormat="1" ht="39" customHeight="1">
      <c r="A171" s="114">
        <v>128</v>
      </c>
      <c r="B171" s="12" t="s">
        <v>534</v>
      </c>
      <c r="C171" s="12">
        <v>1163</v>
      </c>
      <c r="D171" s="619">
        <v>70000</v>
      </c>
      <c r="E171" s="18" t="s">
        <v>289</v>
      </c>
      <c r="F171" s="80">
        <v>21296.54</v>
      </c>
      <c r="G171" s="675"/>
      <c r="H171" s="527"/>
      <c r="I171" s="27"/>
      <c r="J171" s="27"/>
      <c r="K171" s="27"/>
      <c r="L171" s="43"/>
    </row>
    <row r="172" spans="1:12" s="44" customFormat="1" ht="49.5" customHeight="1">
      <c r="A172" s="114">
        <v>129</v>
      </c>
      <c r="B172" s="12" t="s">
        <v>530</v>
      </c>
      <c r="C172" s="12">
        <v>1163</v>
      </c>
      <c r="D172" s="676">
        <v>1080</v>
      </c>
      <c r="E172" s="480"/>
      <c r="F172" s="413"/>
      <c r="G172" s="677"/>
      <c r="H172" s="527"/>
      <c r="I172" s="27"/>
      <c r="J172" s="27"/>
      <c r="K172" s="27"/>
      <c r="L172" s="43"/>
    </row>
    <row r="173" spans="1:11" s="29" customFormat="1" ht="15.75">
      <c r="A173" s="180"/>
      <c r="B173" s="512" t="s">
        <v>1133</v>
      </c>
      <c r="C173" s="674">
        <v>1163</v>
      </c>
      <c r="D173" s="379">
        <f>SUM(D170:D172)</f>
        <v>151080</v>
      </c>
      <c r="E173" s="480" t="s">
        <v>289</v>
      </c>
      <c r="F173" s="379">
        <f>SUM(F170)</f>
        <v>79946.06</v>
      </c>
      <c r="G173" s="647"/>
      <c r="H173" s="564"/>
      <c r="I173" s="46"/>
      <c r="J173" s="47"/>
      <c r="K173" s="46"/>
    </row>
    <row r="174" spans="1:11" s="29" customFormat="1" ht="25.5">
      <c r="A174" s="180"/>
      <c r="B174" s="646" t="s">
        <v>623</v>
      </c>
      <c r="C174" s="5">
        <v>1163</v>
      </c>
      <c r="D174" s="379">
        <f>SUM(D175)</f>
        <v>1700000</v>
      </c>
      <c r="E174" s="18" t="s">
        <v>289</v>
      </c>
      <c r="F174" s="379"/>
      <c r="G174" s="647"/>
      <c r="H174" s="564"/>
      <c r="I174" s="46"/>
      <c r="J174" s="47"/>
      <c r="K174" s="46"/>
    </row>
    <row r="175" spans="1:11" s="29" customFormat="1" ht="31.5" customHeight="1">
      <c r="A175" s="180"/>
      <c r="B175" s="21" t="s">
        <v>537</v>
      </c>
      <c r="C175" s="606">
        <v>1163</v>
      </c>
      <c r="D175" s="379">
        <v>1700000</v>
      </c>
      <c r="E175" s="18" t="s">
        <v>289</v>
      </c>
      <c r="F175" s="379"/>
      <c r="G175" s="647"/>
      <c r="H175" s="564"/>
      <c r="I175" s="46"/>
      <c r="J175" s="47"/>
      <c r="K175" s="46"/>
    </row>
    <row r="176" spans="1:11" s="29" customFormat="1" ht="15.75">
      <c r="A176" s="180"/>
      <c r="B176" s="135" t="s">
        <v>1028</v>
      </c>
      <c r="C176" s="606"/>
      <c r="D176" s="379">
        <f>SUM(D173,D175)</f>
        <v>1851080</v>
      </c>
      <c r="E176" s="18" t="s">
        <v>289</v>
      </c>
      <c r="F176" s="379">
        <f>SUM(F173:F174)</f>
        <v>79946.06</v>
      </c>
      <c r="G176" s="647"/>
      <c r="H176" s="564"/>
      <c r="I176" s="46"/>
      <c r="J176" s="47"/>
      <c r="K176" s="46"/>
    </row>
    <row r="177" spans="1:8" s="39" customFormat="1" ht="15.75">
      <c r="A177" s="12"/>
      <c r="B177" s="304" t="s">
        <v>1024</v>
      </c>
      <c r="C177" s="5">
        <v>1163</v>
      </c>
      <c r="D177" s="38">
        <v>1852000</v>
      </c>
      <c r="E177" s="18" t="s">
        <v>289</v>
      </c>
      <c r="F177" s="80"/>
      <c r="G177" s="450"/>
      <c r="H177" s="534"/>
    </row>
    <row r="178" spans="1:8" ht="23.25" customHeight="1">
      <c r="A178" s="1803" t="s">
        <v>488</v>
      </c>
      <c r="B178" s="1804"/>
      <c r="C178" s="1804"/>
      <c r="D178" s="1804"/>
      <c r="E178" s="1804"/>
      <c r="F178" s="417"/>
      <c r="G178" s="433"/>
      <c r="H178" s="541"/>
    </row>
    <row r="179" spans="1:8" ht="30" customHeight="1">
      <c r="A179" s="11">
        <v>130</v>
      </c>
      <c r="B179" s="20" t="s">
        <v>231</v>
      </c>
      <c r="C179" s="21">
        <v>1165</v>
      </c>
      <c r="D179" s="80">
        <v>62132.4</v>
      </c>
      <c r="E179" s="18" t="s">
        <v>289</v>
      </c>
      <c r="F179" s="80">
        <v>5108.4</v>
      </c>
      <c r="G179" s="15" t="s">
        <v>888</v>
      </c>
      <c r="H179" s="551"/>
    </row>
    <row r="180" spans="1:8" ht="15.75">
      <c r="A180" s="11">
        <v>131</v>
      </c>
      <c r="B180" s="12" t="s">
        <v>232</v>
      </c>
      <c r="C180" s="21">
        <v>1165</v>
      </c>
      <c r="D180" s="81">
        <v>24477.96</v>
      </c>
      <c r="E180" s="18" t="s">
        <v>289</v>
      </c>
      <c r="F180" s="81">
        <v>2039.83</v>
      </c>
      <c r="G180" s="15" t="s">
        <v>888</v>
      </c>
      <c r="H180" s="551"/>
    </row>
    <row r="181" spans="1:10" ht="21" customHeight="1">
      <c r="A181" s="11">
        <v>132</v>
      </c>
      <c r="B181" s="243" t="s">
        <v>233</v>
      </c>
      <c r="C181" s="243">
        <v>1165</v>
      </c>
      <c r="D181" s="81">
        <v>22161.36</v>
      </c>
      <c r="E181" s="18" t="s">
        <v>289</v>
      </c>
      <c r="F181" s="81">
        <v>1290</v>
      </c>
      <c r="G181" s="15" t="s">
        <v>888</v>
      </c>
      <c r="H181" s="551"/>
      <c r="I181">
        <v>1609.5</v>
      </c>
      <c r="J181">
        <v>3870</v>
      </c>
    </row>
    <row r="182" spans="1:8" ht="19.5" customHeight="1">
      <c r="A182" s="11">
        <v>133</v>
      </c>
      <c r="B182" s="12" t="s">
        <v>392</v>
      </c>
      <c r="C182" s="21">
        <v>1165</v>
      </c>
      <c r="D182" s="80">
        <v>35678.4</v>
      </c>
      <c r="E182" s="18" t="s">
        <v>289</v>
      </c>
      <c r="F182" s="80">
        <v>2039.83</v>
      </c>
      <c r="G182" s="15" t="s">
        <v>888</v>
      </c>
      <c r="H182" s="551"/>
    </row>
    <row r="183" spans="1:8" ht="29.25" customHeight="1">
      <c r="A183" s="11">
        <v>134</v>
      </c>
      <c r="B183" s="243" t="s">
        <v>234</v>
      </c>
      <c r="C183" s="243">
        <v>1165</v>
      </c>
      <c r="D183" s="82">
        <v>95292</v>
      </c>
      <c r="E183" s="18" t="s">
        <v>289</v>
      </c>
      <c r="F183" s="80"/>
      <c r="G183" s="15"/>
      <c r="H183" s="551"/>
    </row>
    <row r="184" spans="1:8" ht="43.5" customHeight="1">
      <c r="A184" s="11">
        <v>135</v>
      </c>
      <c r="B184" s="243" t="s">
        <v>235</v>
      </c>
      <c r="C184" s="243">
        <v>1165</v>
      </c>
      <c r="D184" s="82">
        <v>80000</v>
      </c>
      <c r="E184" s="18" t="s">
        <v>289</v>
      </c>
      <c r="F184" s="48"/>
      <c r="G184" s="377"/>
      <c r="H184" s="550"/>
    </row>
    <row r="185" spans="1:8" ht="31.5" customHeight="1" thickBot="1">
      <c r="A185" s="11">
        <v>136</v>
      </c>
      <c r="B185" s="118" t="s">
        <v>236</v>
      </c>
      <c r="C185" s="97">
        <v>1165</v>
      </c>
      <c r="D185" s="121">
        <v>13000</v>
      </c>
      <c r="E185" s="108" t="s">
        <v>289</v>
      </c>
      <c r="F185" s="185"/>
      <c r="G185" s="15"/>
      <c r="H185" s="541"/>
    </row>
    <row r="186" spans="1:8" ht="19.5" customHeight="1">
      <c r="A186" s="30"/>
      <c r="B186" s="254" t="s">
        <v>1133</v>
      </c>
      <c r="C186" s="124">
        <v>1165</v>
      </c>
      <c r="D186" s="126">
        <f>SUM(D179:D185)</f>
        <v>332742.12</v>
      </c>
      <c r="E186" s="125" t="s">
        <v>289</v>
      </c>
      <c r="F186" s="126">
        <f>SUM(F179:F185)</f>
        <v>10478.06</v>
      </c>
      <c r="G186" s="441"/>
      <c r="H186" s="541"/>
    </row>
    <row r="187" spans="1:8" s="39" customFormat="1" ht="25.5" customHeight="1" thickBot="1">
      <c r="A187" s="114"/>
      <c r="B187" s="137" t="s">
        <v>1024</v>
      </c>
      <c r="C187" s="179">
        <v>1165</v>
      </c>
      <c r="D187" s="169">
        <v>352000</v>
      </c>
      <c r="E187" s="138" t="s">
        <v>289</v>
      </c>
      <c r="F187" s="160"/>
      <c r="G187" s="444"/>
      <c r="H187" s="534"/>
    </row>
    <row r="188" spans="1:10" s="4" customFormat="1" ht="25.5" customHeight="1">
      <c r="A188" s="1803" t="s">
        <v>489</v>
      </c>
      <c r="B188" s="1804"/>
      <c r="C188" s="1804"/>
      <c r="D188" s="1804"/>
      <c r="E188" s="1804"/>
      <c r="F188" s="92"/>
      <c r="G188" s="451"/>
      <c r="H188" s="541"/>
      <c r="I188" s="42"/>
      <c r="J188" s="42"/>
    </row>
    <row r="189" spans="1:10" s="4" customFormat="1" ht="26.25" customHeight="1">
      <c r="A189" s="25">
        <v>137</v>
      </c>
      <c r="B189" s="49" t="s">
        <v>237</v>
      </c>
      <c r="C189" s="25">
        <v>1172</v>
      </c>
      <c r="D189" s="275">
        <v>10000</v>
      </c>
      <c r="E189" s="52" t="s">
        <v>289</v>
      </c>
      <c r="F189" s="58"/>
      <c r="G189" s="171"/>
      <c r="H189" s="550"/>
      <c r="I189" s="42"/>
      <c r="J189" s="42"/>
    </row>
    <row r="190" spans="1:10" s="4" customFormat="1" ht="27.75" customHeight="1" thickBot="1">
      <c r="A190" s="25">
        <v>138</v>
      </c>
      <c r="B190" s="188" t="s">
        <v>238</v>
      </c>
      <c r="C190" s="196">
        <v>1172</v>
      </c>
      <c r="D190" s="276">
        <v>30000</v>
      </c>
      <c r="E190" s="155" t="s">
        <v>289</v>
      </c>
      <c r="F190" s="191"/>
      <c r="G190" s="377"/>
      <c r="H190" s="550"/>
      <c r="I190" s="42"/>
      <c r="J190" s="42"/>
    </row>
    <row r="191" spans="1:10" s="4" customFormat="1" ht="22.5" customHeight="1">
      <c r="A191" s="93"/>
      <c r="B191" s="192" t="s">
        <v>1133</v>
      </c>
      <c r="C191" s="193">
        <v>1172</v>
      </c>
      <c r="D191" s="277">
        <f>SUM(D189:D190)</f>
        <v>40000</v>
      </c>
      <c r="E191" s="194" t="s">
        <v>289</v>
      </c>
      <c r="F191" s="166">
        <f>SUM(F189:F190)</f>
        <v>0</v>
      </c>
      <c r="G191" s="434"/>
      <c r="H191" s="550"/>
      <c r="I191" s="42"/>
      <c r="J191" s="42"/>
    </row>
    <row r="192" spans="1:8" s="39" customFormat="1" ht="23.25" customHeight="1" thickBot="1">
      <c r="A192" s="216"/>
      <c r="B192" s="213" t="s">
        <v>1024</v>
      </c>
      <c r="C192" s="116">
        <v>1172</v>
      </c>
      <c r="D192" s="217">
        <v>40000</v>
      </c>
      <c r="E192" s="108" t="s">
        <v>289</v>
      </c>
      <c r="F192" s="121"/>
      <c r="G192" s="452"/>
      <c r="H192" s="534"/>
    </row>
    <row r="193" spans="1:8" s="4" customFormat="1" ht="28.5" customHeight="1" thickBot="1">
      <c r="A193" s="1752" t="s">
        <v>600</v>
      </c>
      <c r="B193" s="1753"/>
      <c r="C193" s="1753"/>
      <c r="D193" s="1753"/>
      <c r="E193" s="1753"/>
      <c r="F193" s="219"/>
      <c r="G193" s="453"/>
      <c r="H193" s="550"/>
    </row>
    <row r="194" spans="1:10" s="35" customFormat="1" ht="27.75" customHeight="1" hidden="1">
      <c r="A194" s="26">
        <v>140</v>
      </c>
      <c r="B194" s="188" t="s">
        <v>239</v>
      </c>
      <c r="C194" s="196">
        <v>1350</v>
      </c>
      <c r="E194" s="582" t="s">
        <v>289</v>
      </c>
      <c r="F194" s="583"/>
      <c r="G194" s="377"/>
      <c r="H194" s="550"/>
      <c r="I194" s="623"/>
      <c r="J194" s="581">
        <v>790000</v>
      </c>
    </row>
    <row r="195" spans="1:10" s="35" customFormat="1" ht="27.75" customHeight="1" hidden="1">
      <c r="A195" s="195">
        <v>141</v>
      </c>
      <c r="B195" s="49" t="s">
        <v>642</v>
      </c>
      <c r="C195" s="196">
        <v>1350</v>
      </c>
      <c r="E195" s="155" t="s">
        <v>289</v>
      </c>
      <c r="F195" s="198"/>
      <c r="G195" s="171"/>
      <c r="H195" s="550"/>
      <c r="I195" s="624"/>
      <c r="J195" s="197">
        <v>210000</v>
      </c>
    </row>
    <row r="196" spans="1:10" s="39" customFormat="1" ht="15.75">
      <c r="A196" s="195"/>
      <c r="B196" s="199" t="s">
        <v>1133</v>
      </c>
      <c r="C196" s="200">
        <v>1350</v>
      </c>
      <c r="D196" s="147">
        <f>SUM(D194:D195)</f>
        <v>0</v>
      </c>
      <c r="E196" s="362" t="s">
        <v>289</v>
      </c>
      <c r="F196" s="361">
        <f>SUM(F194,F195)</f>
        <v>0</v>
      </c>
      <c r="G196" s="454"/>
      <c r="H196" s="573"/>
      <c r="I196" s="386"/>
      <c r="J196" s="370"/>
    </row>
    <row r="197" spans="1:8" s="39" customFormat="1" ht="17.25" customHeight="1" thickBot="1">
      <c r="A197" s="195"/>
      <c r="B197" s="137" t="s">
        <v>1024</v>
      </c>
      <c r="C197" s="202">
        <v>1350</v>
      </c>
      <c r="D197" s="203"/>
      <c r="E197" s="204" t="s">
        <v>289</v>
      </c>
      <c r="F197" s="203"/>
      <c r="G197" s="455"/>
      <c r="H197" s="573"/>
    </row>
    <row r="198" spans="1:8" ht="27" customHeight="1">
      <c r="A198" s="1823" t="s">
        <v>601</v>
      </c>
      <c r="B198" s="1824"/>
      <c r="C198" s="1824"/>
      <c r="D198" s="1824"/>
      <c r="E198" s="1824"/>
      <c r="F198" s="214"/>
      <c r="G198" s="453"/>
      <c r="H198" s="550"/>
    </row>
    <row r="199" spans="1:9" ht="15.75">
      <c r="A199" s="21">
        <v>139</v>
      </c>
      <c r="B199" s="12" t="s">
        <v>624</v>
      </c>
      <c r="C199" s="617">
        <v>2110</v>
      </c>
      <c r="D199" s="618">
        <v>99000</v>
      </c>
      <c r="E199" s="18" t="s">
        <v>289</v>
      </c>
      <c r="F199" s="80"/>
      <c r="G199" s="171"/>
      <c r="H199" s="726" t="s">
        <v>102</v>
      </c>
      <c r="I199" s="426" t="s">
        <v>102</v>
      </c>
    </row>
    <row r="200" spans="1:9" ht="15.75">
      <c r="A200" s="21">
        <v>140</v>
      </c>
      <c r="B200" s="21" t="s">
        <v>625</v>
      </c>
      <c r="C200" s="32">
        <v>2110</v>
      </c>
      <c r="D200" s="80">
        <v>15000</v>
      </c>
      <c r="E200" s="18" t="s">
        <v>289</v>
      </c>
      <c r="F200" s="80"/>
      <c r="G200" s="171"/>
      <c r="H200" s="726" t="s">
        <v>103</v>
      </c>
      <c r="I200" s="426" t="s">
        <v>103</v>
      </c>
    </row>
    <row r="201" spans="1:9" ht="15.75">
      <c r="A201" s="21">
        <v>141</v>
      </c>
      <c r="B201" s="12" t="s">
        <v>626</v>
      </c>
      <c r="C201" s="617">
        <v>2110</v>
      </c>
      <c r="D201" s="619">
        <v>70000</v>
      </c>
      <c r="E201" s="18" t="s">
        <v>289</v>
      </c>
      <c r="F201" s="80"/>
      <c r="G201" s="171" t="s">
        <v>890</v>
      </c>
      <c r="H201" s="726" t="s">
        <v>104</v>
      </c>
      <c r="I201" s="426" t="s">
        <v>104</v>
      </c>
    </row>
    <row r="202" spans="1:9" ht="18.75" customHeight="1">
      <c r="A202" s="21">
        <v>142</v>
      </c>
      <c r="B202" s="20" t="s">
        <v>1119</v>
      </c>
      <c r="C202" s="20">
        <v>2110</v>
      </c>
      <c r="D202" s="619">
        <v>50000</v>
      </c>
      <c r="E202" s="52" t="s">
        <v>289</v>
      </c>
      <c r="F202" s="58"/>
      <c r="G202" s="171"/>
      <c r="H202" s="727" t="s">
        <v>708</v>
      </c>
      <c r="I202" s="427"/>
    </row>
    <row r="203" spans="1:9" ht="18.75" customHeight="1">
      <c r="A203" s="21">
        <v>143</v>
      </c>
      <c r="B203" s="49" t="s">
        <v>1070</v>
      </c>
      <c r="C203" s="49">
        <v>2110</v>
      </c>
      <c r="D203" s="58">
        <v>90000</v>
      </c>
      <c r="E203" s="52" t="s">
        <v>289</v>
      </c>
      <c r="F203" s="58"/>
      <c r="G203" s="171"/>
      <c r="H203" s="728" t="s">
        <v>711</v>
      </c>
      <c r="I203" s="427"/>
    </row>
    <row r="204" spans="1:10" ht="25.5" customHeight="1">
      <c r="A204" s="21">
        <v>144</v>
      </c>
      <c r="B204" s="49" t="s">
        <v>101</v>
      </c>
      <c r="C204" s="49">
        <v>2110</v>
      </c>
      <c r="D204" s="58">
        <v>99000</v>
      </c>
      <c r="E204" s="52" t="s">
        <v>289</v>
      </c>
      <c r="F204" s="58">
        <v>3492</v>
      </c>
      <c r="G204" s="171" t="s">
        <v>890</v>
      </c>
      <c r="H204" s="727" t="s">
        <v>105</v>
      </c>
      <c r="I204" s="427" t="s">
        <v>105</v>
      </c>
      <c r="J204" s="256"/>
    </row>
    <row r="205" spans="1:9" ht="18.75" customHeight="1">
      <c r="A205" s="21">
        <v>145</v>
      </c>
      <c r="B205" s="20" t="s">
        <v>106</v>
      </c>
      <c r="C205" s="20">
        <v>2110</v>
      </c>
      <c r="D205" s="619">
        <v>99000</v>
      </c>
      <c r="E205" s="52" t="s">
        <v>289</v>
      </c>
      <c r="F205" s="58"/>
      <c r="G205" s="171"/>
      <c r="H205" s="727" t="s">
        <v>582</v>
      </c>
      <c r="I205" s="427" t="s">
        <v>582</v>
      </c>
    </row>
    <row r="206" spans="1:9" ht="27" customHeight="1">
      <c r="A206" s="21">
        <v>146</v>
      </c>
      <c r="B206" s="49" t="s">
        <v>259</v>
      </c>
      <c r="C206" s="49">
        <v>2110</v>
      </c>
      <c r="D206" s="378">
        <v>99000</v>
      </c>
      <c r="E206" s="52" t="s">
        <v>289</v>
      </c>
      <c r="F206" s="58">
        <v>12006.48</v>
      </c>
      <c r="G206" s="171" t="s">
        <v>890</v>
      </c>
      <c r="H206" s="727" t="s">
        <v>583</v>
      </c>
      <c r="I206" s="427" t="s">
        <v>583</v>
      </c>
    </row>
    <row r="207" spans="1:9" ht="18.75" customHeight="1">
      <c r="A207" s="21">
        <v>147</v>
      </c>
      <c r="B207" s="620" t="s">
        <v>581</v>
      </c>
      <c r="C207" s="20">
        <v>2110</v>
      </c>
      <c r="D207" s="274">
        <v>99000</v>
      </c>
      <c r="E207" s="52" t="s">
        <v>289</v>
      </c>
      <c r="F207" s="156"/>
      <c r="G207" s="377"/>
      <c r="H207" s="727" t="s">
        <v>584</v>
      </c>
      <c r="I207" s="427" t="s">
        <v>584</v>
      </c>
    </row>
    <row r="208" spans="1:9" ht="18.75" customHeight="1">
      <c r="A208" s="21">
        <v>148</v>
      </c>
      <c r="B208" s="250" t="s">
        <v>580</v>
      </c>
      <c r="C208" s="250">
        <v>2110</v>
      </c>
      <c r="D208" s="274">
        <v>90000</v>
      </c>
      <c r="E208" s="155" t="s">
        <v>289</v>
      </c>
      <c r="F208" s="156"/>
      <c r="G208" s="377"/>
      <c r="H208" s="727" t="s">
        <v>585</v>
      </c>
      <c r="I208" s="427" t="s">
        <v>585</v>
      </c>
    </row>
    <row r="209" spans="1:10" ht="18" customHeight="1">
      <c r="A209" s="21">
        <v>149</v>
      </c>
      <c r="B209" s="250" t="s">
        <v>622</v>
      </c>
      <c r="C209" s="250">
        <v>2110</v>
      </c>
      <c r="D209" s="619">
        <v>70000</v>
      </c>
      <c r="E209" s="155" t="s">
        <v>289</v>
      </c>
      <c r="F209" s="58"/>
      <c r="G209" s="377"/>
      <c r="H209" s="550" t="s">
        <v>712</v>
      </c>
      <c r="I209" s="428"/>
      <c r="J209" s="59"/>
    </row>
    <row r="210" spans="1:12" ht="15.75">
      <c r="A210" s="21">
        <v>150</v>
      </c>
      <c r="B210" s="632" t="s">
        <v>23</v>
      </c>
      <c r="C210" s="11">
        <v>2110</v>
      </c>
      <c r="D210" s="378">
        <v>3000</v>
      </c>
      <c r="E210" s="18" t="s">
        <v>289</v>
      </c>
      <c r="F210" s="80"/>
      <c r="G210" s="21"/>
      <c r="H210" s="550"/>
      <c r="I210" s="406"/>
      <c r="J210" s="256"/>
      <c r="K210" s="626"/>
      <c r="L210" s="630"/>
    </row>
    <row r="211" spans="1:10" ht="18" customHeight="1">
      <c r="A211" s="21">
        <v>151</v>
      </c>
      <c r="B211" s="153" t="s">
        <v>570</v>
      </c>
      <c r="C211" s="153">
        <v>2110</v>
      </c>
      <c r="D211" s="584">
        <v>60000</v>
      </c>
      <c r="E211" s="369" t="s">
        <v>289</v>
      </c>
      <c r="F211" s="375"/>
      <c r="G211" s="377"/>
      <c r="H211" s="551" t="s">
        <v>709</v>
      </c>
      <c r="I211" s="367" t="s">
        <v>108</v>
      </c>
      <c r="J211" s="59"/>
    </row>
    <row r="212" spans="1:10" ht="18.75" customHeight="1">
      <c r="A212" s="21">
        <v>152</v>
      </c>
      <c r="B212" s="49" t="s">
        <v>630</v>
      </c>
      <c r="C212" s="49">
        <v>2110</v>
      </c>
      <c r="D212" s="497">
        <v>5000</v>
      </c>
      <c r="E212" s="18" t="s">
        <v>289</v>
      </c>
      <c r="F212" s="58"/>
      <c r="G212" s="171"/>
      <c r="H212" s="550"/>
      <c r="I212" s="428" t="s">
        <v>109</v>
      </c>
      <c r="J212" s="59"/>
    </row>
    <row r="213" spans="1:10" ht="21.75" customHeight="1">
      <c r="A213" s="21">
        <v>153</v>
      </c>
      <c r="B213" s="49" t="s">
        <v>128</v>
      </c>
      <c r="C213" s="49">
        <v>2110</v>
      </c>
      <c r="D213" s="497"/>
      <c r="E213" s="18" t="s">
        <v>289</v>
      </c>
      <c r="F213" s="58"/>
      <c r="G213" s="21"/>
      <c r="H213" s="531" t="s">
        <v>713</v>
      </c>
      <c r="I213" s="27" t="s">
        <v>584</v>
      </c>
      <c r="J213" s="59"/>
    </row>
    <row r="214" spans="1:10" ht="25.5" customHeight="1">
      <c r="A214" s="21">
        <v>154</v>
      </c>
      <c r="B214" s="516" t="s">
        <v>529</v>
      </c>
      <c r="C214" s="49">
        <v>2110</v>
      </c>
      <c r="D214" s="387">
        <v>7986</v>
      </c>
      <c r="E214" s="18"/>
      <c r="F214" s="517"/>
      <c r="G214" s="21" t="s">
        <v>890</v>
      </c>
      <c r="H214" s="729"/>
      <c r="I214" s="27"/>
      <c r="J214" s="59"/>
    </row>
    <row r="215" spans="1:10" ht="16.5" customHeight="1">
      <c r="A215" s="21">
        <v>155</v>
      </c>
      <c r="B215" s="516" t="s">
        <v>720</v>
      </c>
      <c r="C215" s="49">
        <v>2110</v>
      </c>
      <c r="D215" s="387">
        <v>6604</v>
      </c>
      <c r="E215" s="18" t="s">
        <v>289</v>
      </c>
      <c r="F215" s="517">
        <v>6604</v>
      </c>
      <c r="G215" s="21" t="s">
        <v>890</v>
      </c>
      <c r="H215" s="729"/>
      <c r="I215" s="27" t="s">
        <v>789</v>
      </c>
      <c r="J215" s="59"/>
    </row>
    <row r="216" spans="1:8" ht="15.75">
      <c r="A216" s="21">
        <v>156</v>
      </c>
      <c r="B216" s="512" t="s">
        <v>1133</v>
      </c>
      <c r="C216" s="479">
        <v>2110</v>
      </c>
      <c r="D216" s="379">
        <f>SUM(D199:D215)</f>
        <v>962590</v>
      </c>
      <c r="E216" s="480" t="s">
        <v>289</v>
      </c>
      <c r="F216" s="379">
        <f>SUM(F199:F215)</f>
        <v>22102.48</v>
      </c>
      <c r="G216" s="456"/>
      <c r="H216" s="730"/>
    </row>
    <row r="217" spans="1:8" ht="25.5">
      <c r="A217" s="30"/>
      <c r="B217" s="285" t="s">
        <v>623</v>
      </c>
      <c r="C217" s="10">
        <v>2110</v>
      </c>
      <c r="D217" s="379">
        <f>SUM(D218)</f>
        <v>0</v>
      </c>
      <c r="E217" s="369" t="s">
        <v>289</v>
      </c>
      <c r="F217" s="379"/>
      <c r="G217" s="456"/>
      <c r="H217" s="550"/>
    </row>
    <row r="218" spans="1:8" ht="78" customHeight="1" hidden="1">
      <c r="A218" s="30"/>
      <c r="B218" s="425" t="s">
        <v>950</v>
      </c>
      <c r="C218" s="11">
        <v>2110</v>
      </c>
      <c r="D218" s="499"/>
      <c r="E218" s="369" t="s">
        <v>289</v>
      </c>
      <c r="F218" s="379"/>
      <c r="G218" s="456"/>
      <c r="H218" s="550" t="s">
        <v>105</v>
      </c>
    </row>
    <row r="219" spans="1:8" ht="19.5" customHeight="1">
      <c r="A219" s="30"/>
      <c r="B219" s="135" t="s">
        <v>1028</v>
      </c>
      <c r="C219" s="23">
        <v>2110</v>
      </c>
      <c r="D219" s="379">
        <f>SUM(D217,D216)</f>
        <v>962590</v>
      </c>
      <c r="E219" s="369"/>
      <c r="F219" s="379">
        <f>SUM(F216:F218)</f>
        <v>22102.48</v>
      </c>
      <c r="G219" s="456"/>
      <c r="H219" s="550"/>
    </row>
    <row r="220" spans="1:8" ht="15.75">
      <c r="A220" s="30"/>
      <c r="B220" s="206" t="s">
        <v>1024</v>
      </c>
      <c r="C220" s="23">
        <v>2110</v>
      </c>
      <c r="D220" s="7">
        <v>1500000</v>
      </c>
      <c r="E220" s="18" t="s">
        <v>289</v>
      </c>
      <c r="F220" s="7"/>
      <c r="G220" s="171"/>
      <c r="H220" s="550"/>
    </row>
    <row r="221" spans="1:10" ht="16.5" thickBot="1">
      <c r="A221" s="30"/>
      <c r="B221" s="137" t="s">
        <v>1029</v>
      </c>
      <c r="C221" s="150">
        <v>2110</v>
      </c>
      <c r="D221" s="139">
        <f>SUM(D220-D219)</f>
        <v>537410</v>
      </c>
      <c r="E221" s="138" t="s">
        <v>289</v>
      </c>
      <c r="F221" s="139"/>
      <c r="G221" s="436"/>
      <c r="H221" s="550"/>
      <c r="J221" s="64">
        <f>SUM(D216,D221)</f>
        <v>1500000</v>
      </c>
    </row>
    <row r="222" spans="1:8" ht="25.5" customHeight="1">
      <c r="A222" s="1823" t="s">
        <v>602</v>
      </c>
      <c r="B222" s="1809"/>
      <c r="C222" s="1809"/>
      <c r="D222" s="1809"/>
      <c r="E222" s="1809"/>
      <c r="F222" s="187"/>
      <c r="G222" s="437"/>
      <c r="H222" s="541"/>
    </row>
    <row r="223" spans="1:8" ht="36.75" customHeight="1">
      <c r="A223" s="11">
        <v>157</v>
      </c>
      <c r="B223" s="21" t="s">
        <v>422</v>
      </c>
      <c r="C223" s="11">
        <v>2133</v>
      </c>
      <c r="D223" s="13">
        <v>300000</v>
      </c>
      <c r="E223" s="18" t="s">
        <v>289</v>
      </c>
      <c r="F223" s="23"/>
      <c r="G223" s="9"/>
      <c r="H223" s="541"/>
    </row>
    <row r="224" spans="1:9" ht="58.5" customHeight="1" thickBot="1">
      <c r="A224" s="11">
        <v>158</v>
      </c>
      <c r="B224" s="97" t="s">
        <v>423</v>
      </c>
      <c r="C224" s="97">
        <v>2133</v>
      </c>
      <c r="D224" s="121">
        <v>237580.25</v>
      </c>
      <c r="E224" s="108" t="s">
        <v>289</v>
      </c>
      <c r="F224" s="121">
        <v>237580.25</v>
      </c>
      <c r="G224" s="377" t="s">
        <v>887</v>
      </c>
      <c r="H224" s="550"/>
      <c r="I224" t="s">
        <v>776</v>
      </c>
    </row>
    <row r="225" spans="1:8" ht="15.75">
      <c r="A225" s="30"/>
      <c r="B225" s="123" t="s">
        <v>1133</v>
      </c>
      <c r="C225" s="146">
        <v>2133</v>
      </c>
      <c r="D225" s="278">
        <f>SUM(D223:D224)</f>
        <v>537580.25</v>
      </c>
      <c r="E225" s="125" t="s">
        <v>289</v>
      </c>
      <c r="F225" s="126">
        <f>SUM(F224:F224)</f>
        <v>237580.25</v>
      </c>
      <c r="G225" s="441"/>
      <c r="H225" s="541"/>
    </row>
    <row r="226" spans="1:8" ht="25.5" hidden="1">
      <c r="A226" s="30"/>
      <c r="B226" s="285" t="s">
        <v>623</v>
      </c>
      <c r="C226" s="11">
        <v>2133</v>
      </c>
      <c r="D226" s="384">
        <f>SUM(D227)</f>
        <v>0</v>
      </c>
      <c r="E226" s="416" t="s">
        <v>289</v>
      </c>
      <c r="F226" s="379">
        <f>SUM(F227)</f>
        <v>0</v>
      </c>
      <c r="G226" s="424"/>
      <c r="H226" s="541"/>
    </row>
    <row r="227" spans="1:8" ht="38.25" hidden="1">
      <c r="A227" s="30"/>
      <c r="B227" s="21" t="s">
        <v>952</v>
      </c>
      <c r="C227" s="11">
        <v>2133</v>
      </c>
      <c r="D227" s="414"/>
      <c r="E227" s="52" t="s">
        <v>289</v>
      </c>
      <c r="F227" s="413"/>
      <c r="G227" s="514" t="s">
        <v>719</v>
      </c>
      <c r="H227" s="541"/>
    </row>
    <row r="228" spans="1:8" ht="15.75" hidden="1">
      <c r="A228" s="30"/>
      <c r="B228" s="135" t="s">
        <v>1028</v>
      </c>
      <c r="C228" s="23">
        <v>2133</v>
      </c>
      <c r="D228" s="381">
        <f>SUM(D225,D226)</f>
        <v>537580.25</v>
      </c>
      <c r="E228" s="52" t="s">
        <v>289</v>
      </c>
      <c r="F228" s="415">
        <f>SUM(F225:F226)</f>
        <v>237580.25</v>
      </c>
      <c r="G228" s="424"/>
      <c r="H228" s="541"/>
    </row>
    <row r="229" spans="1:8" ht="33" customHeight="1">
      <c r="A229" s="30"/>
      <c r="B229" s="206" t="s">
        <v>1024</v>
      </c>
      <c r="C229" s="23">
        <v>2133</v>
      </c>
      <c r="D229" s="7">
        <v>1500000</v>
      </c>
      <c r="E229" s="52" t="s">
        <v>289</v>
      </c>
      <c r="F229" s="78"/>
      <c r="G229" s="30"/>
      <c r="H229" s="541"/>
    </row>
    <row r="230" spans="1:8" ht="27.75" customHeight="1">
      <c r="A230" s="212"/>
      <c r="B230" s="213" t="s">
        <v>1029</v>
      </c>
      <c r="C230" s="233">
        <v>2133</v>
      </c>
      <c r="D230" s="117">
        <f>SUM(D229-D228)</f>
        <v>962419.75</v>
      </c>
      <c r="E230" s="108" t="s">
        <v>289</v>
      </c>
      <c r="F230" s="117"/>
      <c r="G230" s="377"/>
      <c r="H230" s="550"/>
    </row>
    <row r="231" spans="1:8" ht="33" customHeight="1">
      <c r="A231" s="1760" t="s">
        <v>986</v>
      </c>
      <c r="B231" s="1761"/>
      <c r="C231" s="1761"/>
      <c r="D231" s="1761"/>
      <c r="E231" s="1761"/>
      <c r="F231" s="1761"/>
      <c r="G231" s="1742"/>
      <c r="H231" s="550"/>
    </row>
    <row r="232" spans="1:8" ht="16.5" thickBot="1">
      <c r="A232" s="30">
        <v>159</v>
      </c>
      <c r="B232" s="648"/>
      <c r="C232" s="233">
        <v>2300</v>
      </c>
      <c r="D232" s="117">
        <v>1075000</v>
      </c>
      <c r="E232" s="155" t="s">
        <v>289</v>
      </c>
      <c r="F232" s="121">
        <v>349739</v>
      </c>
      <c r="G232" s="171" t="s">
        <v>890</v>
      </c>
      <c r="H232" s="731"/>
    </row>
    <row r="233" spans="1:8" ht="15.75">
      <c r="A233" s="30">
        <v>160</v>
      </c>
      <c r="B233" s="123" t="s">
        <v>1133</v>
      </c>
      <c r="C233" s="649">
        <v>2300</v>
      </c>
      <c r="D233" s="650">
        <f>SUM(D232)</f>
        <v>1075000</v>
      </c>
      <c r="E233" s="194" t="s">
        <v>289</v>
      </c>
      <c r="F233" s="650">
        <f>SUM(F232)</f>
        <v>349739</v>
      </c>
      <c r="G233" s="651"/>
      <c r="H233" s="721"/>
    </row>
    <row r="234" spans="1:8" ht="16.5" thickBot="1">
      <c r="A234" s="30"/>
      <c r="B234" s="137" t="s">
        <v>1024</v>
      </c>
      <c r="C234" s="150">
        <v>2300</v>
      </c>
      <c r="D234" s="139">
        <v>1075000</v>
      </c>
      <c r="E234" s="204" t="s">
        <v>289</v>
      </c>
      <c r="F234" s="139"/>
      <c r="G234" s="436"/>
      <c r="H234" s="718"/>
    </row>
    <row r="235" spans="1:10" ht="19.5" thickBot="1">
      <c r="A235" s="30"/>
      <c r="B235" s="652" t="s">
        <v>875</v>
      </c>
      <c r="C235" s="653"/>
      <c r="D235" s="654">
        <f>SUM(D73,D139,D156,D160,D167,D173,D186,D191,D196,D216,D225,D233)</f>
        <v>12089662.469999999</v>
      </c>
      <c r="E235" s="655" t="s">
        <v>289</v>
      </c>
      <c r="F235" s="672">
        <f>SUM(F73,F139,F156,F160,F167,F173,F186,F191,F196,F216,F225,F233)</f>
        <v>1945790.7500000002</v>
      </c>
      <c r="G235" s="656"/>
      <c r="H235" s="732"/>
      <c r="I235" s="63"/>
      <c r="J235" s="64"/>
    </row>
    <row r="236" spans="11:13" ht="15.75" thickTop="1">
      <c r="K236" s="347"/>
      <c r="L236" s="347" t="e">
        <f>SUM(E76,E144,E156,#REF!,E167,E173,E186,E191,E196,E216,E225)</f>
        <v>#REF!</v>
      </c>
      <c r="M236" s="397" t="e">
        <f>SUM(F76,F144,F156,#REF!,F167,F173,F186,F191,F196,F216,F225)</f>
        <v>#REF!</v>
      </c>
    </row>
    <row r="237" ht="15" hidden="1">
      <c r="A237" s="65" t="s">
        <v>1020</v>
      </c>
    </row>
    <row r="238" ht="15" hidden="1">
      <c r="A238" s="65"/>
    </row>
    <row r="239" ht="15" hidden="1"/>
    <row r="240" spans="2:8" ht="15.75" hidden="1">
      <c r="B240" s="66" t="s">
        <v>876</v>
      </c>
      <c r="C240" s="67"/>
      <c r="D240" s="67"/>
      <c r="E240" s="67"/>
      <c r="F240" s="67"/>
      <c r="G240" s="67"/>
      <c r="H240" s="733"/>
    </row>
    <row r="241" spans="2:6" ht="15.75" hidden="1">
      <c r="B241" s="66" t="s">
        <v>877</v>
      </c>
      <c r="C241" s="68" t="s">
        <v>878</v>
      </c>
      <c r="D241" s="69"/>
      <c r="E241" s="69"/>
      <c r="F241" s="67"/>
    </row>
    <row r="242" spans="2:6" ht="15.75" hidden="1">
      <c r="B242" s="1"/>
      <c r="C242" s="66" t="s">
        <v>881</v>
      </c>
      <c r="D242" s="1"/>
      <c r="E242" s="70" t="s">
        <v>882</v>
      </c>
      <c r="F242" s="70"/>
    </row>
    <row r="243" spans="2:6" ht="15.75" hidden="1">
      <c r="B243" s="71"/>
      <c r="C243" s="66"/>
      <c r="D243" s="1"/>
      <c r="E243" s="1" t="s">
        <v>883</v>
      </c>
      <c r="F243" s="1"/>
    </row>
    <row r="244" spans="2:8" ht="15" hidden="1">
      <c r="B244" s="1"/>
      <c r="C244" s="1"/>
      <c r="D244" s="1"/>
      <c r="E244" s="1"/>
      <c r="F244" s="1"/>
      <c r="G244" s="1"/>
      <c r="H244" s="734"/>
    </row>
    <row r="245" spans="2:8" ht="15.75" hidden="1">
      <c r="B245" s="66" t="s">
        <v>884</v>
      </c>
      <c r="C245" s="1"/>
      <c r="D245" s="1"/>
      <c r="E245" s="1"/>
      <c r="F245" s="1"/>
      <c r="G245" s="1"/>
      <c r="H245" s="734"/>
    </row>
    <row r="246" spans="2:6" ht="15.75" hidden="1">
      <c r="B246" s="66" t="s">
        <v>885</v>
      </c>
      <c r="C246" s="68" t="s">
        <v>886</v>
      </c>
      <c r="D246" s="69"/>
      <c r="E246" s="69"/>
      <c r="F246" s="67"/>
    </row>
    <row r="247" spans="2:6" ht="15.75" hidden="1">
      <c r="B247" s="1"/>
      <c r="C247" s="66" t="s">
        <v>881</v>
      </c>
      <c r="D247" s="1"/>
      <c r="E247" s="70" t="s">
        <v>882</v>
      </c>
      <c r="F247" s="70"/>
    </row>
    <row r="248" spans="2:8" ht="15">
      <c r="B248" s="1"/>
      <c r="C248" s="1"/>
      <c r="D248" s="418">
        <f>SUM(D74,D140,D217,D226)</f>
        <v>24470406.9</v>
      </c>
      <c r="E248" s="1"/>
      <c r="F248" s="1"/>
      <c r="G248" s="1"/>
      <c r="H248" s="734"/>
    </row>
    <row r="249" spans="2:10" s="4" customFormat="1" ht="16.5" customHeight="1">
      <c r="B249" s="94" t="s">
        <v>1021</v>
      </c>
      <c r="E249" s="95" t="s">
        <v>1025</v>
      </c>
      <c r="H249" s="544"/>
      <c r="J249" s="96"/>
    </row>
    <row r="252" ht="15">
      <c r="J252" s="347" t="e">
        <f>SUM(F144,F76,F156,#REF!,F167,F173,F186,F191,F196,F216,F228)</f>
        <v>#REF!</v>
      </c>
    </row>
    <row r="253" ht="15">
      <c r="D253" s="391" t="e">
        <f>SUM(D76,D144,D156,#REF!,D167,D173,D186,D191,D196,D219,D228)</f>
        <v>#REF!</v>
      </c>
    </row>
    <row r="254" ht="15">
      <c r="F254" s="399" t="e">
        <f>SUM(D235+D230+D221+D257)</f>
        <v>#REF!</v>
      </c>
    </row>
    <row r="257" ht="15">
      <c r="D257" s="347" t="e">
        <f>SUM(D75,D142,D143,#REF!,D218,D227)</f>
        <v>#REF!</v>
      </c>
    </row>
  </sheetData>
  <sheetProtection/>
  <mergeCells count="31">
    <mergeCell ref="A231:G231"/>
    <mergeCell ref="A169:E169"/>
    <mergeCell ref="A178:E178"/>
    <mergeCell ref="A188:E188"/>
    <mergeCell ref="A193:E193"/>
    <mergeCell ref="A198:E198"/>
    <mergeCell ref="A222:E222"/>
    <mergeCell ref="A158:E158"/>
    <mergeCell ref="A7:E7"/>
    <mergeCell ref="A8:E8"/>
    <mergeCell ref="A9:E9"/>
    <mergeCell ref="A10:G10"/>
    <mergeCell ref="F13:G13"/>
    <mergeCell ref="A165:E165"/>
    <mergeCell ref="A78:E78"/>
    <mergeCell ref="A152:E152"/>
    <mergeCell ref="H13:H14"/>
    <mergeCell ref="A16:E16"/>
    <mergeCell ref="A13:A14"/>
    <mergeCell ref="B13:B14"/>
    <mergeCell ref="C13:C14"/>
    <mergeCell ref="D13:D14"/>
    <mergeCell ref="E13:E14"/>
    <mergeCell ref="A5:B5"/>
    <mergeCell ref="A6:E6"/>
    <mergeCell ref="A2:B2"/>
    <mergeCell ref="D2:E2"/>
    <mergeCell ref="A3:B3"/>
    <mergeCell ref="D3:E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66">
      <selection activeCell="D134" sqref="D134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10.421875" style="0" customWidth="1"/>
    <col min="4" max="4" width="13.7109375" style="0" customWidth="1"/>
    <col min="5" max="5" width="11.8515625" style="0" customWidth="1"/>
    <col min="6" max="6" width="14.00390625" style="76" hidden="1" customWidth="1"/>
    <col min="7" max="7" width="8.140625" style="0" hidden="1" customWidth="1"/>
    <col min="8" max="8" width="7.140625" style="544" hidden="1" customWidth="1"/>
    <col min="9" max="9" width="13.00390625" style="544" customWidth="1"/>
    <col min="10" max="10" width="16.7109375" style="0" customWidth="1"/>
    <col min="11" max="11" width="11.421875" style="0" customWidth="1"/>
    <col min="12" max="12" width="11.57421875" style="0" bestFit="1" customWidth="1"/>
    <col min="13" max="13" width="11.28125" style="0" customWidth="1"/>
    <col min="14" max="14" width="13.57421875" style="0" customWidth="1"/>
  </cols>
  <sheetData>
    <row r="1" spans="10:11" ht="13.5" customHeight="1">
      <c r="J1" s="256"/>
      <c r="K1" s="256"/>
    </row>
    <row r="2" spans="1:11" ht="15.75">
      <c r="A2" s="1792" t="s">
        <v>914</v>
      </c>
      <c r="B2" s="1793"/>
      <c r="C2" s="1"/>
      <c r="D2" s="1794" t="s">
        <v>915</v>
      </c>
      <c r="E2" s="1795"/>
      <c r="F2" s="2"/>
      <c r="J2" s="256"/>
      <c r="K2" s="256"/>
    </row>
    <row r="3" spans="1:11" ht="15" customHeight="1">
      <c r="A3" s="1792" t="s">
        <v>916</v>
      </c>
      <c r="B3" s="1793"/>
      <c r="C3" s="1"/>
      <c r="D3" s="1796" t="s">
        <v>917</v>
      </c>
      <c r="E3" s="1797"/>
      <c r="F3" s="3"/>
      <c r="J3" s="256"/>
      <c r="K3" s="256"/>
    </row>
    <row r="4" spans="1:11" ht="15.75">
      <c r="A4" s="1792" t="s">
        <v>918</v>
      </c>
      <c r="B4" s="1793"/>
      <c r="C4" s="1798" t="s">
        <v>919</v>
      </c>
      <c r="D4" s="1799"/>
      <c r="E4" s="1799"/>
      <c r="F4" s="75"/>
      <c r="J4" s="256"/>
      <c r="K4" s="256"/>
    </row>
    <row r="5" spans="1:11" ht="15">
      <c r="A5" s="1792" t="s">
        <v>186</v>
      </c>
      <c r="B5" s="1793"/>
      <c r="J5" s="256"/>
      <c r="K5" s="256"/>
    </row>
    <row r="6" spans="1:11" ht="15.75">
      <c r="A6" s="1802" t="s">
        <v>779</v>
      </c>
      <c r="B6" s="1802"/>
      <c r="C6" s="1802"/>
      <c r="D6" s="1802"/>
      <c r="E6" s="1802"/>
      <c r="F6" s="226"/>
      <c r="G6" s="227"/>
      <c r="H6" s="66"/>
      <c r="I6" s="66"/>
      <c r="J6" s="256"/>
      <c r="K6" s="256"/>
    </row>
    <row r="7" spans="1:11" ht="15.75">
      <c r="A7" s="1800" t="s">
        <v>260</v>
      </c>
      <c r="B7" s="1794"/>
      <c r="C7" s="1794"/>
      <c r="D7" s="1801"/>
      <c r="E7" s="1801"/>
      <c r="F7" s="228"/>
      <c r="G7" s="227"/>
      <c r="H7" s="66"/>
      <c r="I7" s="66"/>
      <c r="J7" s="256"/>
      <c r="K7" s="256"/>
    </row>
    <row r="8" spans="1:11" ht="15.75">
      <c r="A8" s="1800" t="s">
        <v>159</v>
      </c>
      <c r="B8" s="1794"/>
      <c r="C8" s="1794"/>
      <c r="D8" s="1801"/>
      <c r="E8" s="1801"/>
      <c r="F8" s="228"/>
      <c r="G8" s="227"/>
      <c r="H8" s="66"/>
      <c r="I8" s="66"/>
      <c r="J8" s="256"/>
      <c r="K8" s="256"/>
    </row>
    <row r="9" spans="1:11" ht="15.75">
      <c r="A9" s="1800" t="s">
        <v>262</v>
      </c>
      <c r="B9" s="1794"/>
      <c r="C9" s="1794"/>
      <c r="D9" s="1801"/>
      <c r="E9" s="1801"/>
      <c r="F9" s="228"/>
      <c r="G9" s="227"/>
      <c r="H9" s="66"/>
      <c r="I9" s="66"/>
      <c r="J9" s="256"/>
      <c r="K9" s="256"/>
    </row>
    <row r="10" spans="1:11" ht="61.5" customHeight="1">
      <c r="A10" s="1757" t="s">
        <v>777</v>
      </c>
      <c r="B10" s="1757"/>
      <c r="C10" s="1757"/>
      <c r="D10" s="1757"/>
      <c r="E10" s="1757"/>
      <c r="F10" s="816"/>
      <c r="G10" s="816"/>
      <c r="H10" s="707"/>
      <c r="I10" s="707"/>
      <c r="J10" s="256"/>
      <c r="K10" s="256"/>
    </row>
    <row r="11" spans="1:11" ht="14.25" customHeight="1">
      <c r="A11" s="72"/>
      <c r="B11" s="73"/>
      <c r="C11" s="73"/>
      <c r="D11" s="73"/>
      <c r="E11" s="73"/>
      <c r="F11" s="73"/>
      <c r="G11" s="74"/>
      <c r="H11" s="707"/>
      <c r="I11" s="707"/>
      <c r="J11" s="256"/>
      <c r="K11" s="256"/>
    </row>
    <row r="12" spans="1:11" ht="31.5" customHeight="1">
      <c r="A12" s="1808" t="s">
        <v>264</v>
      </c>
      <c r="B12" s="1780" t="s">
        <v>507</v>
      </c>
      <c r="C12" s="1808" t="s">
        <v>508</v>
      </c>
      <c r="D12" s="1782" t="s">
        <v>285</v>
      </c>
      <c r="E12" s="1784" t="s">
        <v>393</v>
      </c>
      <c r="F12" s="1788" t="s">
        <v>394</v>
      </c>
      <c r="G12" s="1746"/>
      <c r="H12" s="1763" t="s">
        <v>990</v>
      </c>
      <c r="I12" s="848"/>
      <c r="J12" s="406"/>
      <c r="K12" s="256"/>
    </row>
    <row r="13" spans="1:12" ht="32.25" customHeight="1">
      <c r="A13" s="1779"/>
      <c r="B13" s="1781"/>
      <c r="C13" s="1779"/>
      <c r="D13" s="1783"/>
      <c r="E13" s="1785"/>
      <c r="F13" s="8" t="s">
        <v>385</v>
      </c>
      <c r="G13" s="432" t="s">
        <v>892</v>
      </c>
      <c r="H13" s="1750"/>
      <c r="I13" s="849"/>
      <c r="J13" s="406"/>
      <c r="K13" s="256"/>
      <c r="L13" s="83"/>
    </row>
    <row r="14" spans="1:12" ht="14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432">
        <v>7</v>
      </c>
      <c r="H14" s="547">
        <v>8</v>
      </c>
      <c r="I14" s="850"/>
      <c r="J14" s="406"/>
      <c r="K14" s="256"/>
      <c r="L14" s="84"/>
    </row>
    <row r="15" spans="1:12" ht="21.75" customHeight="1">
      <c r="A15" s="1790" t="s">
        <v>158</v>
      </c>
      <c r="B15" s="1791"/>
      <c r="C15" s="1791"/>
      <c r="D15" s="1791"/>
      <c r="E15" s="1791"/>
      <c r="F15" s="89"/>
      <c r="G15" s="433"/>
      <c r="H15" s="541"/>
      <c r="I15" s="851"/>
      <c r="J15" s="406"/>
      <c r="K15" s="256"/>
      <c r="L15" s="84"/>
    </row>
    <row r="16" spans="1:13" ht="37.5" customHeight="1">
      <c r="A16" s="15">
        <v>1</v>
      </c>
      <c r="B16" s="519" t="s">
        <v>288</v>
      </c>
      <c r="C16" s="11">
        <v>2210</v>
      </c>
      <c r="D16" s="58">
        <v>19000</v>
      </c>
      <c r="E16" s="820" t="s">
        <v>287</v>
      </c>
      <c r="F16" s="58">
        <v>54188.48</v>
      </c>
      <c r="G16" s="97" t="s">
        <v>890</v>
      </c>
      <c r="H16" s="573" t="s">
        <v>1060</v>
      </c>
      <c r="I16" s="573" t="s">
        <v>1060</v>
      </c>
      <c r="J16" s="487" t="s">
        <v>751</v>
      </c>
      <c r="K16" s="256"/>
      <c r="L16" s="626"/>
      <c r="M16" s="626"/>
    </row>
    <row r="17" spans="1:13" ht="15.75">
      <c r="A17" s="11">
        <v>2</v>
      </c>
      <c r="B17" s="21" t="s">
        <v>290</v>
      </c>
      <c r="C17" s="11">
        <v>2210</v>
      </c>
      <c r="D17" s="58">
        <v>7400</v>
      </c>
      <c r="E17" s="884" t="s">
        <v>289</v>
      </c>
      <c r="F17" s="58">
        <v>18895.2</v>
      </c>
      <c r="G17" s="97" t="s">
        <v>890</v>
      </c>
      <c r="H17" s="551" t="s">
        <v>992</v>
      </c>
      <c r="I17" s="551" t="s">
        <v>992</v>
      </c>
      <c r="J17" s="406"/>
      <c r="K17" s="256"/>
      <c r="L17" s="626"/>
      <c r="M17" s="626"/>
    </row>
    <row r="18" spans="1:13" s="244" customFormat="1" ht="15.75">
      <c r="A18" s="15">
        <v>3</v>
      </c>
      <c r="B18" s="519" t="s">
        <v>291</v>
      </c>
      <c r="C18" s="11">
        <v>2210</v>
      </c>
      <c r="D18" s="58">
        <v>12240</v>
      </c>
      <c r="E18" s="884" t="s">
        <v>289</v>
      </c>
      <c r="F18" s="58">
        <v>12960</v>
      </c>
      <c r="G18" s="21" t="s">
        <v>888</v>
      </c>
      <c r="H18" s="551" t="s">
        <v>993</v>
      </c>
      <c r="I18" s="551" t="s">
        <v>993</v>
      </c>
      <c r="J18" s="822"/>
      <c r="K18" s="429"/>
      <c r="L18" s="626"/>
      <c r="M18" s="626"/>
    </row>
    <row r="19" spans="1:13" ht="15.75">
      <c r="A19" s="11">
        <v>4</v>
      </c>
      <c r="B19" s="519" t="s">
        <v>292</v>
      </c>
      <c r="C19" s="11">
        <v>2210</v>
      </c>
      <c r="D19" s="58">
        <v>5000</v>
      </c>
      <c r="E19" s="884" t="s">
        <v>289</v>
      </c>
      <c r="F19" s="58">
        <v>5951.27</v>
      </c>
      <c r="G19" s="21" t="s">
        <v>888</v>
      </c>
      <c r="H19" s="551" t="s">
        <v>994</v>
      </c>
      <c r="I19" s="551" t="s">
        <v>994</v>
      </c>
      <c r="J19" s="406"/>
      <c r="K19" s="256"/>
      <c r="L19" s="626"/>
      <c r="M19" s="626"/>
    </row>
    <row r="20" spans="1:13" s="244" customFormat="1" ht="15.75">
      <c r="A20" s="15">
        <v>5</v>
      </c>
      <c r="B20" s="21" t="s">
        <v>294</v>
      </c>
      <c r="C20" s="11">
        <v>2210</v>
      </c>
      <c r="D20" s="58">
        <v>2000</v>
      </c>
      <c r="E20" s="884" t="s">
        <v>289</v>
      </c>
      <c r="F20" s="58">
        <v>41234.36</v>
      </c>
      <c r="G20" s="97" t="s">
        <v>890</v>
      </c>
      <c r="H20" s="458" t="s">
        <v>479</v>
      </c>
      <c r="I20" s="854" t="s">
        <v>479</v>
      </c>
      <c r="J20" s="487" t="s">
        <v>478</v>
      </c>
      <c r="K20" s="487" t="s">
        <v>479</v>
      </c>
      <c r="L20" s="626"/>
      <c r="M20" s="626"/>
    </row>
    <row r="21" spans="1:13" ht="15.75">
      <c r="A21" s="11">
        <v>6</v>
      </c>
      <c r="B21" s="519" t="s">
        <v>748</v>
      </c>
      <c r="C21" s="11">
        <v>2210</v>
      </c>
      <c r="D21" s="360">
        <v>2000</v>
      </c>
      <c r="E21" s="885" t="s">
        <v>289</v>
      </c>
      <c r="F21" s="360">
        <v>9770.28</v>
      </c>
      <c r="G21" s="97" t="s">
        <v>890</v>
      </c>
      <c r="H21" s="806" t="s">
        <v>751</v>
      </c>
      <c r="I21" s="806" t="s">
        <v>751</v>
      </c>
      <c r="J21" s="795">
        <v>86.65</v>
      </c>
      <c r="K21" s="256"/>
      <c r="L21" s="626"/>
      <c r="M21" s="626"/>
    </row>
    <row r="22" spans="1:13" s="244" customFormat="1" ht="15.75">
      <c r="A22" s="15">
        <v>7</v>
      </c>
      <c r="B22" s="519" t="s">
        <v>296</v>
      </c>
      <c r="C22" s="11">
        <v>2210</v>
      </c>
      <c r="D22" s="360">
        <v>2000</v>
      </c>
      <c r="E22" s="885" t="s">
        <v>289</v>
      </c>
      <c r="F22" s="360">
        <v>1000</v>
      </c>
      <c r="G22" s="21" t="s">
        <v>888</v>
      </c>
      <c r="H22" s="551" t="s">
        <v>995</v>
      </c>
      <c r="I22" s="551" t="s">
        <v>995</v>
      </c>
      <c r="J22" s="822"/>
      <c r="K22" s="429"/>
      <c r="L22" s="626"/>
      <c r="M22" s="626"/>
    </row>
    <row r="23" spans="1:13" ht="21.75" customHeight="1">
      <c r="A23" s="11">
        <v>8</v>
      </c>
      <c r="B23" s="519" t="s">
        <v>298</v>
      </c>
      <c r="C23" s="11">
        <v>2210</v>
      </c>
      <c r="D23" s="360">
        <v>12000</v>
      </c>
      <c r="E23" s="885" t="s">
        <v>289</v>
      </c>
      <c r="F23" s="360">
        <v>12057.12</v>
      </c>
      <c r="G23" s="97" t="s">
        <v>890</v>
      </c>
      <c r="H23" s="708" t="s">
        <v>1059</v>
      </c>
      <c r="I23" s="708" t="s">
        <v>1059</v>
      </c>
      <c r="J23" s="406"/>
      <c r="K23" s="256"/>
      <c r="L23" s="626"/>
      <c r="M23" s="626"/>
    </row>
    <row r="24" spans="1:13" ht="15.75">
      <c r="A24" s="15">
        <v>9</v>
      </c>
      <c r="B24" s="21" t="s">
        <v>299</v>
      </c>
      <c r="C24" s="11">
        <v>2210</v>
      </c>
      <c r="D24" s="360">
        <v>9000</v>
      </c>
      <c r="E24" s="885" t="s">
        <v>289</v>
      </c>
      <c r="F24" s="360">
        <v>24174.42</v>
      </c>
      <c r="G24" s="97" t="s">
        <v>890</v>
      </c>
      <c r="H24" s="711" t="s">
        <v>764</v>
      </c>
      <c r="I24" s="711" t="s">
        <v>764</v>
      </c>
      <c r="J24" s="406"/>
      <c r="K24" s="256"/>
      <c r="L24" s="627"/>
      <c r="M24" s="626"/>
    </row>
    <row r="25" spans="1:13" ht="24" customHeight="1">
      <c r="A25" s="11">
        <v>10</v>
      </c>
      <c r="B25" s="519" t="s">
        <v>1115</v>
      </c>
      <c r="C25" s="11">
        <v>2210</v>
      </c>
      <c r="D25" s="360">
        <v>40000</v>
      </c>
      <c r="E25" s="885" t="s">
        <v>289</v>
      </c>
      <c r="F25" s="360">
        <v>55265.54</v>
      </c>
      <c r="G25" s="97" t="s">
        <v>890</v>
      </c>
      <c r="H25" s="550" t="s">
        <v>480</v>
      </c>
      <c r="I25" s="550" t="s">
        <v>480</v>
      </c>
      <c r="J25" s="406" t="s">
        <v>480</v>
      </c>
      <c r="K25" s="518">
        <v>92647.99</v>
      </c>
      <c r="L25" s="627"/>
      <c r="M25" s="627"/>
    </row>
    <row r="26" spans="1:13" ht="15.75">
      <c r="A26" s="15">
        <v>11</v>
      </c>
      <c r="B26" s="837" t="s">
        <v>569</v>
      </c>
      <c r="C26" s="11">
        <v>2210</v>
      </c>
      <c r="D26" s="360">
        <v>20000</v>
      </c>
      <c r="E26" s="885" t="s">
        <v>289</v>
      </c>
      <c r="F26" s="360">
        <v>39340.19</v>
      </c>
      <c r="G26" s="97" t="s">
        <v>890</v>
      </c>
      <c r="H26" s="551" t="s">
        <v>765</v>
      </c>
      <c r="I26" s="551" t="s">
        <v>193</v>
      </c>
      <c r="J26" s="795">
        <v>11355.86</v>
      </c>
      <c r="K26" s="256"/>
      <c r="L26" s="627"/>
      <c r="M26" s="627"/>
    </row>
    <row r="27" spans="1:13" ht="15.75">
      <c r="A27" s="11">
        <v>12</v>
      </c>
      <c r="B27" s="837" t="s">
        <v>1120</v>
      </c>
      <c r="C27" s="11">
        <v>2210</v>
      </c>
      <c r="D27" s="360">
        <v>99000</v>
      </c>
      <c r="E27" s="885" t="s">
        <v>289</v>
      </c>
      <c r="F27" s="360">
        <v>99892.25</v>
      </c>
      <c r="G27" s="97" t="s">
        <v>890</v>
      </c>
      <c r="H27" s="807" t="s">
        <v>766</v>
      </c>
      <c r="I27" s="807" t="s">
        <v>766</v>
      </c>
      <c r="J27" s="406"/>
      <c r="K27" s="256"/>
      <c r="L27" s="626"/>
      <c r="M27" s="626"/>
    </row>
    <row r="28" spans="1:13" ht="17.25" customHeight="1">
      <c r="A28" s="15">
        <v>13</v>
      </c>
      <c r="B28" s="837" t="s">
        <v>1121</v>
      </c>
      <c r="C28" s="11">
        <v>2210</v>
      </c>
      <c r="D28" s="360">
        <v>35000</v>
      </c>
      <c r="E28" s="885" t="s">
        <v>289</v>
      </c>
      <c r="F28" s="360">
        <v>72060.71</v>
      </c>
      <c r="G28" s="97" t="s">
        <v>890</v>
      </c>
      <c r="H28" s="551" t="s">
        <v>355</v>
      </c>
      <c r="I28" s="551" t="s">
        <v>355</v>
      </c>
      <c r="J28" s="406"/>
      <c r="K28" s="256"/>
      <c r="L28" s="626"/>
      <c r="M28" s="626"/>
    </row>
    <row r="29" spans="1:13" ht="15.75" customHeight="1">
      <c r="A29" s="11">
        <v>14</v>
      </c>
      <c r="B29" s="838" t="s">
        <v>1122</v>
      </c>
      <c r="C29" s="11">
        <v>2210</v>
      </c>
      <c r="D29" s="360">
        <v>30680</v>
      </c>
      <c r="E29" s="885" t="s">
        <v>289</v>
      </c>
      <c r="F29" s="360">
        <v>28607.04</v>
      </c>
      <c r="G29" s="97" t="s">
        <v>890</v>
      </c>
      <c r="H29" s="551" t="s">
        <v>1058</v>
      </c>
      <c r="I29" s="551" t="s">
        <v>1058</v>
      </c>
      <c r="J29" s="406"/>
      <c r="K29" s="256"/>
      <c r="L29" s="626"/>
      <c r="M29" s="626"/>
    </row>
    <row r="30" spans="1:13" ht="30.75" customHeight="1">
      <c r="A30" s="15">
        <v>15</v>
      </c>
      <c r="B30" s="838" t="s">
        <v>1124</v>
      </c>
      <c r="C30" s="11">
        <v>2210</v>
      </c>
      <c r="D30" s="58">
        <v>99900</v>
      </c>
      <c r="E30" s="885" t="s">
        <v>289</v>
      </c>
      <c r="F30" s="360">
        <v>46816.8</v>
      </c>
      <c r="G30" s="97" t="s">
        <v>890</v>
      </c>
      <c r="H30" s="712" t="s">
        <v>105</v>
      </c>
      <c r="I30" s="712" t="s">
        <v>105</v>
      </c>
      <c r="J30" s="406"/>
      <c r="K30" s="256"/>
      <c r="L30" s="626"/>
      <c r="M30" s="626"/>
    </row>
    <row r="31" spans="1:13" ht="16.5" customHeight="1">
      <c r="A31" s="11">
        <v>16</v>
      </c>
      <c r="B31" s="838" t="s">
        <v>275</v>
      </c>
      <c r="C31" s="11">
        <v>2210</v>
      </c>
      <c r="D31" s="497">
        <v>100248</v>
      </c>
      <c r="E31" s="885" t="s">
        <v>289</v>
      </c>
      <c r="F31" s="360">
        <v>99834.91</v>
      </c>
      <c r="G31" s="21" t="s">
        <v>940</v>
      </c>
      <c r="H31" s="551" t="s">
        <v>356</v>
      </c>
      <c r="I31" s="551" t="s">
        <v>356</v>
      </c>
      <c r="J31" s="406">
        <v>100260</v>
      </c>
      <c r="K31" s="256"/>
      <c r="L31" s="627"/>
      <c r="M31" s="626"/>
    </row>
    <row r="32" spans="1:13" ht="19.5" customHeight="1">
      <c r="A32" s="15">
        <v>17</v>
      </c>
      <c r="B32" s="837" t="s">
        <v>1126</v>
      </c>
      <c r="C32" s="11">
        <v>2210</v>
      </c>
      <c r="D32" s="58">
        <v>7000</v>
      </c>
      <c r="E32" s="885" t="s">
        <v>289</v>
      </c>
      <c r="F32" s="360">
        <v>15342.61</v>
      </c>
      <c r="G32" s="21" t="s">
        <v>492</v>
      </c>
      <c r="H32" s="551" t="s">
        <v>357</v>
      </c>
      <c r="I32" s="551" t="s">
        <v>357</v>
      </c>
      <c r="J32" s="822"/>
      <c r="K32" s="256">
        <v>705.6</v>
      </c>
      <c r="L32" s="626"/>
      <c r="M32" s="627"/>
    </row>
    <row r="33" spans="1:13" ht="30.75" customHeight="1">
      <c r="A33" s="11">
        <v>18</v>
      </c>
      <c r="B33" s="837" t="s">
        <v>749</v>
      </c>
      <c r="C33" s="11">
        <v>2210</v>
      </c>
      <c r="D33" s="360">
        <v>5000</v>
      </c>
      <c r="E33" s="885" t="s">
        <v>289</v>
      </c>
      <c r="F33" s="360">
        <v>24075.03</v>
      </c>
      <c r="G33" s="97" t="s">
        <v>890</v>
      </c>
      <c r="H33" s="788" t="s">
        <v>358</v>
      </c>
      <c r="I33" s="788" t="s">
        <v>358</v>
      </c>
      <c r="J33" s="795">
        <v>962.88</v>
      </c>
      <c r="K33" s="815">
        <v>5609.76</v>
      </c>
      <c r="L33" s="628"/>
      <c r="M33" s="628"/>
    </row>
    <row r="34" spans="1:13" ht="18" customHeight="1">
      <c r="A34" s="15">
        <v>19</v>
      </c>
      <c r="B34" s="838" t="s">
        <v>1132</v>
      </c>
      <c r="C34" s="11">
        <v>2210</v>
      </c>
      <c r="D34" s="349">
        <v>40000</v>
      </c>
      <c r="E34" s="885" t="s">
        <v>289</v>
      </c>
      <c r="F34" s="349">
        <v>95644.26</v>
      </c>
      <c r="G34" s="97" t="s">
        <v>890</v>
      </c>
      <c r="H34" s="551" t="s">
        <v>768</v>
      </c>
      <c r="I34" s="551" t="s">
        <v>768</v>
      </c>
      <c r="J34" s="406"/>
      <c r="K34" s="753"/>
      <c r="L34" s="626"/>
      <c r="M34" s="628"/>
    </row>
    <row r="35" spans="1:13" s="244" customFormat="1" ht="18" customHeight="1">
      <c r="A35" s="11">
        <v>20</v>
      </c>
      <c r="B35" s="838" t="s">
        <v>620</v>
      </c>
      <c r="C35" s="11">
        <v>2210</v>
      </c>
      <c r="D35" s="360">
        <v>29000</v>
      </c>
      <c r="E35" s="885" t="s">
        <v>289</v>
      </c>
      <c r="F35" s="360">
        <f>36145.98+45940.8+1680</f>
        <v>83766.78</v>
      </c>
      <c r="G35" s="97" t="s">
        <v>890</v>
      </c>
      <c r="H35" s="806" t="s">
        <v>721</v>
      </c>
      <c r="I35" s="806" t="s">
        <v>721</v>
      </c>
      <c r="J35" s="823"/>
      <c r="K35" s="429"/>
      <c r="L35" s="626"/>
      <c r="M35" s="628"/>
    </row>
    <row r="36" spans="1:13" ht="15.75">
      <c r="A36" s="15">
        <v>21</v>
      </c>
      <c r="B36" s="26" t="s">
        <v>596</v>
      </c>
      <c r="C36" s="11">
        <v>2210</v>
      </c>
      <c r="D36" s="349">
        <v>10000</v>
      </c>
      <c r="E36" s="885" t="s">
        <v>289</v>
      </c>
      <c r="F36" s="349">
        <v>73913.44</v>
      </c>
      <c r="G36" s="97" t="s">
        <v>890</v>
      </c>
      <c r="H36" s="551" t="s">
        <v>582</v>
      </c>
      <c r="I36" s="551" t="s">
        <v>582</v>
      </c>
      <c r="J36" s="406"/>
      <c r="K36" s="753"/>
      <c r="L36" s="629"/>
      <c r="M36" s="629"/>
    </row>
    <row r="37" spans="1:13" ht="20.25" customHeight="1">
      <c r="A37" s="11">
        <v>22</v>
      </c>
      <c r="B37" s="305" t="s">
        <v>1102</v>
      </c>
      <c r="C37" s="11">
        <v>2210</v>
      </c>
      <c r="D37" s="349">
        <v>17480</v>
      </c>
      <c r="E37" s="885" t="s">
        <v>289</v>
      </c>
      <c r="F37" s="349">
        <v>2527.2</v>
      </c>
      <c r="G37" s="97" t="s">
        <v>890</v>
      </c>
      <c r="H37" s="551" t="s">
        <v>723</v>
      </c>
      <c r="I37" s="551" t="s">
        <v>723</v>
      </c>
      <c r="J37" s="406"/>
      <c r="K37" s="256"/>
      <c r="L37" s="628"/>
      <c r="M37" s="628"/>
    </row>
    <row r="38" spans="1:13" ht="15.75" customHeight="1">
      <c r="A38" s="15">
        <v>23</v>
      </c>
      <c r="B38" s="305" t="s">
        <v>22</v>
      </c>
      <c r="C38" s="11">
        <v>2210</v>
      </c>
      <c r="D38" s="349">
        <v>10000</v>
      </c>
      <c r="E38" s="885" t="s">
        <v>289</v>
      </c>
      <c r="F38" s="349">
        <v>44143.04</v>
      </c>
      <c r="G38" s="97" t="s">
        <v>890</v>
      </c>
      <c r="H38" s="808" t="s">
        <v>24</v>
      </c>
      <c r="I38" s="808" t="s">
        <v>24</v>
      </c>
      <c r="J38" s="406"/>
      <c r="K38" s="256"/>
      <c r="L38" s="626"/>
      <c r="M38" s="630"/>
    </row>
    <row r="39" spans="1:13" ht="18.75" customHeight="1">
      <c r="A39" s="11">
        <v>24</v>
      </c>
      <c r="B39" s="305" t="s">
        <v>133</v>
      </c>
      <c r="C39" s="11">
        <v>2210</v>
      </c>
      <c r="D39" s="751">
        <v>6300</v>
      </c>
      <c r="E39" s="885" t="s">
        <v>289</v>
      </c>
      <c r="F39" s="751">
        <v>10180.84</v>
      </c>
      <c r="G39" s="21" t="s">
        <v>890</v>
      </c>
      <c r="H39" s="550" t="s">
        <v>767</v>
      </c>
      <c r="I39" s="550" t="s">
        <v>767</v>
      </c>
      <c r="J39" s="406" t="s">
        <v>717</v>
      </c>
      <c r="K39" s="256"/>
      <c r="L39" s="626"/>
      <c r="M39" s="626"/>
    </row>
    <row r="40" spans="1:13" ht="25.5">
      <c r="A40" s="15">
        <v>25</v>
      </c>
      <c r="B40" s="305" t="s">
        <v>308</v>
      </c>
      <c r="C40" s="11">
        <v>2210</v>
      </c>
      <c r="D40" s="349">
        <v>100900</v>
      </c>
      <c r="E40" s="885" t="s">
        <v>289</v>
      </c>
      <c r="F40" s="349"/>
      <c r="G40" s="21"/>
      <c r="H40" s="551"/>
      <c r="I40" s="551"/>
      <c r="J40" s="406"/>
      <c r="K40" s="256"/>
      <c r="L40" s="403"/>
      <c r="M40" s="626"/>
    </row>
    <row r="41" spans="1:13" ht="16.5" customHeight="1" hidden="1">
      <c r="A41" s="400"/>
      <c r="B41" s="478" t="s">
        <v>1133</v>
      </c>
      <c r="C41" s="11">
        <v>2210</v>
      </c>
      <c r="D41" s="498">
        <f>SUM(D16:D40)</f>
        <v>721148</v>
      </c>
      <c r="E41" s="480" t="s">
        <v>289</v>
      </c>
      <c r="F41" s="481">
        <f>SUM(F16:F40)</f>
        <v>971641.7699999999</v>
      </c>
      <c r="G41" s="456"/>
      <c r="H41" s="715"/>
      <c r="I41" s="852"/>
      <c r="J41" s="256"/>
      <c r="L41" s="626"/>
      <c r="M41" s="403"/>
    </row>
    <row r="42" spans="1:13" ht="16.5" customHeight="1" hidden="1">
      <c r="A42" s="11"/>
      <c r="B42" s="299" t="s">
        <v>979</v>
      </c>
      <c r="C42" s="11">
        <v>2210</v>
      </c>
      <c r="D42" s="839">
        <f>SUM(D41)</f>
        <v>721148</v>
      </c>
      <c r="E42" s="18"/>
      <c r="F42" s="835"/>
      <c r="G42" s="836"/>
      <c r="H42" s="554"/>
      <c r="I42" s="852"/>
      <c r="J42" s="256"/>
      <c r="L42" s="626"/>
      <c r="M42" s="403"/>
    </row>
    <row r="43" spans="1:13" ht="16.5" customHeight="1" hidden="1">
      <c r="A43" s="400"/>
      <c r="B43" s="833"/>
      <c r="C43" s="187"/>
      <c r="D43" s="498"/>
      <c r="E43" s="834"/>
      <c r="F43" s="835"/>
      <c r="G43" s="836"/>
      <c r="H43" s="554"/>
      <c r="I43" s="852"/>
      <c r="J43" s="256"/>
      <c r="L43" s="626"/>
      <c r="M43" s="403"/>
    </row>
    <row r="44" spans="1:12" ht="24.75" customHeight="1">
      <c r="A44" s="1803" t="s">
        <v>160</v>
      </c>
      <c r="B44" s="1804"/>
      <c r="C44" s="1804"/>
      <c r="D44" s="1804"/>
      <c r="E44" s="1805"/>
      <c r="F44" s="417"/>
      <c r="G44" s="433"/>
      <c r="H44" s="541"/>
      <c r="I44" s="560"/>
      <c r="K44" t="s">
        <v>796</v>
      </c>
      <c r="L44" t="s">
        <v>797</v>
      </c>
    </row>
    <row r="45" spans="1:11" s="244" customFormat="1" ht="45.75" customHeight="1">
      <c r="A45" s="669">
        <v>26</v>
      </c>
      <c r="B45" s="800" t="s">
        <v>307</v>
      </c>
      <c r="C45" s="670">
        <v>2240</v>
      </c>
      <c r="D45" s="671">
        <v>97608</v>
      </c>
      <c r="E45" s="884" t="s">
        <v>289</v>
      </c>
      <c r="F45" s="671">
        <v>97607.81</v>
      </c>
      <c r="G45" s="801" t="s">
        <v>888</v>
      </c>
      <c r="H45" s="855" t="s">
        <v>694</v>
      </c>
      <c r="I45" s="802" t="s">
        <v>694</v>
      </c>
      <c r="J45" s="395"/>
      <c r="K45" s="249"/>
    </row>
    <row r="46" spans="1:11" s="244" customFormat="1" ht="27.75" customHeight="1">
      <c r="A46" s="669">
        <v>27</v>
      </c>
      <c r="B46" s="800" t="s">
        <v>559</v>
      </c>
      <c r="C46" s="670">
        <v>2240</v>
      </c>
      <c r="D46" s="671">
        <v>5000</v>
      </c>
      <c r="E46" s="884" t="s">
        <v>289</v>
      </c>
      <c r="F46" s="671">
        <v>4240.61</v>
      </c>
      <c r="G46" s="801" t="s">
        <v>888</v>
      </c>
      <c r="H46" s="855" t="s">
        <v>1093</v>
      </c>
      <c r="I46" s="802" t="s">
        <v>1093</v>
      </c>
      <c r="J46" s="395" t="s">
        <v>551</v>
      </c>
      <c r="K46" s="249"/>
    </row>
    <row r="47" spans="1:10" ht="36.75" customHeight="1">
      <c r="A47" s="669">
        <v>28</v>
      </c>
      <c r="B47" s="26" t="s">
        <v>964</v>
      </c>
      <c r="C47" s="670">
        <v>2240</v>
      </c>
      <c r="D47" s="275">
        <v>99900</v>
      </c>
      <c r="E47" s="884" t="s">
        <v>289</v>
      </c>
      <c r="F47" s="58">
        <v>99892.8</v>
      </c>
      <c r="G47" s="195" t="s">
        <v>888</v>
      </c>
      <c r="H47" s="856" t="s">
        <v>727</v>
      </c>
      <c r="I47" s="799" t="s">
        <v>727</v>
      </c>
      <c r="J47" s="401" t="s">
        <v>710</v>
      </c>
    </row>
    <row r="48" spans="1:10" ht="26.25" customHeight="1">
      <c r="A48" s="669">
        <v>29</v>
      </c>
      <c r="B48" s="26" t="s">
        <v>1141</v>
      </c>
      <c r="C48" s="670">
        <v>2240</v>
      </c>
      <c r="D48" s="58">
        <v>54700</v>
      </c>
      <c r="E48" s="884" t="s">
        <v>289</v>
      </c>
      <c r="F48" s="58">
        <v>54648</v>
      </c>
      <c r="G48" s="195" t="s">
        <v>888</v>
      </c>
      <c r="H48" s="853" t="s">
        <v>215</v>
      </c>
      <c r="I48" s="878" t="s">
        <v>215</v>
      </c>
      <c r="J48" s="401" t="s">
        <v>685</v>
      </c>
    </row>
    <row r="49" spans="1:10" ht="15.75">
      <c r="A49" s="669">
        <v>30</v>
      </c>
      <c r="B49" s="49" t="s">
        <v>322</v>
      </c>
      <c r="C49" s="670">
        <v>2240</v>
      </c>
      <c r="D49" s="275">
        <v>66000</v>
      </c>
      <c r="E49" s="884" t="s">
        <v>289</v>
      </c>
      <c r="F49" s="58">
        <v>60000</v>
      </c>
      <c r="G49" s="195" t="s">
        <v>25</v>
      </c>
      <c r="H49" s="857" t="s">
        <v>694</v>
      </c>
      <c r="I49" s="799" t="s">
        <v>694</v>
      </c>
      <c r="J49" s="401"/>
    </row>
    <row r="50" spans="1:11" ht="15.75">
      <c r="A50" s="669">
        <v>31</v>
      </c>
      <c r="B50" s="49" t="s">
        <v>965</v>
      </c>
      <c r="C50" s="670">
        <v>2240</v>
      </c>
      <c r="D50" s="803">
        <v>80000</v>
      </c>
      <c r="E50" s="884" t="s">
        <v>289</v>
      </c>
      <c r="F50" s="360">
        <v>72252.08</v>
      </c>
      <c r="G50" s="195" t="s">
        <v>888</v>
      </c>
      <c r="H50" s="856" t="s">
        <v>728</v>
      </c>
      <c r="I50" s="799" t="s">
        <v>728</v>
      </c>
      <c r="K50" s="401"/>
    </row>
    <row r="51" spans="1:10" ht="15" customHeight="1">
      <c r="A51" s="669">
        <v>32</v>
      </c>
      <c r="B51" s="49" t="s">
        <v>328</v>
      </c>
      <c r="C51" s="670">
        <v>2240</v>
      </c>
      <c r="D51" s="360">
        <v>70000</v>
      </c>
      <c r="E51" s="884" t="s">
        <v>289</v>
      </c>
      <c r="F51" s="58">
        <v>69255.84</v>
      </c>
      <c r="G51" s="195" t="s">
        <v>888</v>
      </c>
      <c r="H51" s="858" t="s">
        <v>687</v>
      </c>
      <c r="I51" s="573" t="s">
        <v>687</v>
      </c>
      <c r="J51" s="401"/>
    </row>
    <row r="52" spans="1:10" ht="26.25" customHeight="1">
      <c r="A52" s="669">
        <v>33</v>
      </c>
      <c r="B52" s="49" t="s">
        <v>988</v>
      </c>
      <c r="C52" s="670">
        <v>2240</v>
      </c>
      <c r="D52" s="803">
        <v>7000</v>
      </c>
      <c r="E52" s="884" t="s">
        <v>289</v>
      </c>
      <c r="F52" s="58">
        <v>5040</v>
      </c>
      <c r="G52" s="195" t="s">
        <v>888</v>
      </c>
      <c r="H52" s="857" t="s">
        <v>730</v>
      </c>
      <c r="I52" s="881" t="s">
        <v>730</v>
      </c>
      <c r="J52" s="487" t="s">
        <v>731</v>
      </c>
    </row>
    <row r="53" spans="1:11" ht="37.5" customHeight="1">
      <c r="A53" s="669">
        <v>34</v>
      </c>
      <c r="B53" s="49" t="s">
        <v>966</v>
      </c>
      <c r="C53" s="670">
        <v>2240</v>
      </c>
      <c r="D53" s="803">
        <v>60000</v>
      </c>
      <c r="E53" s="884" t="s">
        <v>289</v>
      </c>
      <c r="F53" s="360">
        <v>66280.45</v>
      </c>
      <c r="G53" s="195" t="s">
        <v>888</v>
      </c>
      <c r="H53" s="857" t="s">
        <v>730</v>
      </c>
      <c r="I53" s="881" t="s">
        <v>730</v>
      </c>
      <c r="K53" s="401"/>
    </row>
    <row r="54" spans="1:11" ht="18" customHeight="1">
      <c r="A54" s="669">
        <v>35</v>
      </c>
      <c r="B54" s="49" t="s">
        <v>324</v>
      </c>
      <c r="C54" s="670">
        <v>2240</v>
      </c>
      <c r="D54" s="360">
        <v>4300</v>
      </c>
      <c r="E54" s="884" t="s">
        <v>289</v>
      </c>
      <c r="F54" s="360">
        <v>4272</v>
      </c>
      <c r="G54" s="195" t="s">
        <v>888</v>
      </c>
      <c r="H54" s="858" t="s">
        <v>1080</v>
      </c>
      <c r="I54" s="573" t="s">
        <v>1080</v>
      </c>
      <c r="J54" s="401" t="s">
        <v>1080</v>
      </c>
      <c r="K54" t="s">
        <v>688</v>
      </c>
    </row>
    <row r="55" spans="1:11" ht="17.25" customHeight="1">
      <c r="A55" s="669">
        <v>36</v>
      </c>
      <c r="B55" s="49" t="s">
        <v>329</v>
      </c>
      <c r="C55" s="670">
        <v>2240</v>
      </c>
      <c r="D55" s="803">
        <v>10000</v>
      </c>
      <c r="E55" s="884" t="s">
        <v>289</v>
      </c>
      <c r="F55" s="360">
        <v>10582.65</v>
      </c>
      <c r="G55" s="195" t="s">
        <v>888</v>
      </c>
      <c r="H55" s="857" t="s">
        <v>670</v>
      </c>
      <c r="I55" s="798" t="s">
        <v>670</v>
      </c>
      <c r="K55" s="401"/>
    </row>
    <row r="56" spans="1:11" ht="35.25" customHeight="1">
      <c r="A56" s="669">
        <v>37</v>
      </c>
      <c r="B56" s="26" t="s">
        <v>55</v>
      </c>
      <c r="C56" s="670">
        <v>2240</v>
      </c>
      <c r="D56" s="360">
        <v>30000</v>
      </c>
      <c r="E56" s="884" t="s">
        <v>289</v>
      </c>
      <c r="F56" s="360">
        <v>29707.43</v>
      </c>
      <c r="G56" s="195" t="s">
        <v>888</v>
      </c>
      <c r="H56" s="858" t="s">
        <v>690</v>
      </c>
      <c r="I56" s="883" t="s">
        <v>690</v>
      </c>
      <c r="J56" t="s">
        <v>690</v>
      </c>
      <c r="K56" s="401"/>
    </row>
    <row r="57" spans="1:9" ht="15" customHeight="1">
      <c r="A57" s="669">
        <v>38</v>
      </c>
      <c r="B57" s="26" t="s">
        <v>325</v>
      </c>
      <c r="C57" s="670">
        <v>2240</v>
      </c>
      <c r="D57" s="360">
        <v>60180</v>
      </c>
      <c r="E57" s="884" t="s">
        <v>289</v>
      </c>
      <c r="F57" s="360">
        <v>98072</v>
      </c>
      <c r="G57" s="195" t="s">
        <v>579</v>
      </c>
      <c r="H57" s="857" t="s">
        <v>677</v>
      </c>
      <c r="I57" s="798" t="s">
        <v>685</v>
      </c>
    </row>
    <row r="58" spans="1:9" s="244" customFormat="1" ht="33" customHeight="1">
      <c r="A58" s="669">
        <v>39</v>
      </c>
      <c r="B58" s="26" t="s">
        <v>56</v>
      </c>
      <c r="C58" s="670">
        <v>2240</v>
      </c>
      <c r="D58" s="803">
        <v>99100</v>
      </c>
      <c r="E58" s="884" t="s">
        <v>289</v>
      </c>
      <c r="F58" s="360">
        <v>99063.36</v>
      </c>
      <c r="G58" s="195" t="s">
        <v>888</v>
      </c>
      <c r="H58" s="857" t="s">
        <v>683</v>
      </c>
      <c r="I58" s="798" t="s">
        <v>683</v>
      </c>
    </row>
    <row r="59" spans="1:10" ht="18" customHeight="1">
      <c r="A59" s="669">
        <v>40</v>
      </c>
      <c r="B59" s="26" t="s">
        <v>1155</v>
      </c>
      <c r="C59" s="670">
        <v>2240</v>
      </c>
      <c r="D59" s="275">
        <v>99900</v>
      </c>
      <c r="E59" s="884" t="s">
        <v>289</v>
      </c>
      <c r="F59" s="360">
        <v>99600</v>
      </c>
      <c r="G59" s="195" t="s">
        <v>888</v>
      </c>
      <c r="H59" s="858" t="s">
        <v>680</v>
      </c>
      <c r="I59" s="573" t="s">
        <v>680</v>
      </c>
      <c r="J59" s="487" t="s">
        <v>211</v>
      </c>
    </row>
    <row r="60" spans="1:11" ht="21.75" customHeight="1">
      <c r="A60" s="669">
        <v>41</v>
      </c>
      <c r="B60" s="26" t="s">
        <v>1156</v>
      </c>
      <c r="C60" s="670">
        <v>2240</v>
      </c>
      <c r="D60" s="275">
        <v>7000</v>
      </c>
      <c r="E60" s="884" t="s">
        <v>289</v>
      </c>
      <c r="F60" s="360">
        <v>6543.78</v>
      </c>
      <c r="G60" s="195" t="s">
        <v>890</v>
      </c>
      <c r="H60" s="857" t="s">
        <v>672</v>
      </c>
      <c r="I60" s="798" t="s">
        <v>672</v>
      </c>
      <c r="K60" s="401"/>
    </row>
    <row r="61" spans="1:11" ht="24.75" customHeight="1">
      <c r="A61" s="669">
        <v>42</v>
      </c>
      <c r="B61" s="26" t="s">
        <v>471</v>
      </c>
      <c r="C61" s="670">
        <v>2240</v>
      </c>
      <c r="D61" s="275">
        <v>12300</v>
      </c>
      <c r="E61" s="884" t="s">
        <v>289</v>
      </c>
      <c r="F61" s="360">
        <v>12252</v>
      </c>
      <c r="G61" s="195" t="s">
        <v>888</v>
      </c>
      <c r="H61" s="858" t="s">
        <v>690</v>
      </c>
      <c r="I61" s="883" t="s">
        <v>690</v>
      </c>
      <c r="K61" s="420"/>
    </row>
    <row r="62" spans="1:11" ht="20.25" customHeight="1">
      <c r="A62" s="669">
        <v>43</v>
      </c>
      <c r="B62" s="26" t="s">
        <v>1157</v>
      </c>
      <c r="C62" s="670">
        <v>2240</v>
      </c>
      <c r="D62" s="58">
        <v>62100</v>
      </c>
      <c r="E62" s="884" t="s">
        <v>289</v>
      </c>
      <c r="F62" s="58">
        <v>62052.48</v>
      </c>
      <c r="G62" s="195" t="s">
        <v>888</v>
      </c>
      <c r="H62" s="858" t="s">
        <v>212</v>
      </c>
      <c r="I62" s="573" t="s">
        <v>212</v>
      </c>
      <c r="J62" t="s">
        <v>690</v>
      </c>
      <c r="K62" s="487" t="s">
        <v>213</v>
      </c>
    </row>
    <row r="63" spans="1:11" ht="24" customHeight="1">
      <c r="A63" s="669">
        <v>44</v>
      </c>
      <c r="B63" s="49" t="s">
        <v>1158</v>
      </c>
      <c r="C63" s="670">
        <v>2240</v>
      </c>
      <c r="D63" s="58">
        <v>5000</v>
      </c>
      <c r="E63" s="884" t="s">
        <v>289</v>
      </c>
      <c r="F63" s="58">
        <v>4920</v>
      </c>
      <c r="G63" s="195" t="s">
        <v>888</v>
      </c>
      <c r="H63" s="858" t="s">
        <v>684</v>
      </c>
      <c r="I63" s="573" t="s">
        <v>684</v>
      </c>
      <c r="J63" t="s">
        <v>727</v>
      </c>
      <c r="K63" s="487" t="s">
        <v>210</v>
      </c>
    </row>
    <row r="64" spans="1:9" ht="21" customHeight="1">
      <c r="A64" s="669">
        <v>45</v>
      </c>
      <c r="B64" s="49" t="s">
        <v>472</v>
      </c>
      <c r="C64" s="670">
        <v>2240</v>
      </c>
      <c r="D64" s="275">
        <v>2000</v>
      </c>
      <c r="E64" s="884" t="s">
        <v>289</v>
      </c>
      <c r="F64" s="58"/>
      <c r="G64" s="195" t="s">
        <v>890</v>
      </c>
      <c r="H64" s="857" t="s">
        <v>675</v>
      </c>
      <c r="I64" s="798" t="s">
        <v>675</v>
      </c>
    </row>
    <row r="65" spans="1:9" ht="13.5" customHeight="1">
      <c r="A65" s="669">
        <v>46</v>
      </c>
      <c r="B65" s="26" t="s">
        <v>1159</v>
      </c>
      <c r="C65" s="670">
        <v>2240</v>
      </c>
      <c r="D65" s="58">
        <v>99900</v>
      </c>
      <c r="E65" s="884" t="s">
        <v>289</v>
      </c>
      <c r="F65" s="360">
        <v>99900</v>
      </c>
      <c r="G65" s="195" t="s">
        <v>888</v>
      </c>
      <c r="H65" s="858" t="s">
        <v>694</v>
      </c>
      <c r="I65" s="573" t="s">
        <v>694</v>
      </c>
    </row>
    <row r="66" spans="1:11" ht="37.5" customHeight="1">
      <c r="A66" s="669">
        <v>47</v>
      </c>
      <c r="B66" s="388" t="s">
        <v>336</v>
      </c>
      <c r="C66" s="670">
        <v>2240</v>
      </c>
      <c r="D66" s="360">
        <v>90000</v>
      </c>
      <c r="E66" s="885" t="s">
        <v>289</v>
      </c>
      <c r="F66" s="360">
        <v>89557.32</v>
      </c>
      <c r="G66" s="195" t="s">
        <v>888</v>
      </c>
      <c r="H66" s="859" t="s">
        <v>695</v>
      </c>
      <c r="I66" s="804" t="s">
        <v>695</v>
      </c>
      <c r="J66" s="28" t="s">
        <v>696</v>
      </c>
      <c r="K66" s="28"/>
    </row>
    <row r="67" spans="1:11" ht="26.25" customHeight="1">
      <c r="A67" s="669">
        <v>48</v>
      </c>
      <c r="B67" s="26" t="s">
        <v>344</v>
      </c>
      <c r="C67" s="670">
        <v>2240</v>
      </c>
      <c r="D67" s="58">
        <v>30600</v>
      </c>
      <c r="E67" s="884" t="s">
        <v>289</v>
      </c>
      <c r="F67" s="58">
        <v>30507.6</v>
      </c>
      <c r="G67" s="195" t="s">
        <v>888</v>
      </c>
      <c r="H67" s="853" t="s">
        <v>215</v>
      </c>
      <c r="I67" s="878" t="s">
        <v>215</v>
      </c>
      <c r="J67" s="876" t="s">
        <v>678</v>
      </c>
      <c r="K67" s="28"/>
    </row>
    <row r="68" spans="1:11" ht="26.25" customHeight="1">
      <c r="A68" s="669">
        <v>49</v>
      </c>
      <c r="B68" s="26" t="s">
        <v>345</v>
      </c>
      <c r="C68" s="670">
        <v>2240</v>
      </c>
      <c r="D68" s="275">
        <v>38400</v>
      </c>
      <c r="E68" s="884" t="s">
        <v>289</v>
      </c>
      <c r="F68" s="58">
        <v>38400</v>
      </c>
      <c r="G68" s="195" t="s">
        <v>888</v>
      </c>
      <c r="H68" s="858" t="s">
        <v>697</v>
      </c>
      <c r="I68" s="573" t="s">
        <v>697</v>
      </c>
      <c r="J68" s="28"/>
      <c r="K68" s="28"/>
    </row>
    <row r="69" spans="1:11" ht="12" customHeight="1">
      <c r="A69" s="669">
        <v>50</v>
      </c>
      <c r="B69" s="26" t="s">
        <v>312</v>
      </c>
      <c r="C69" s="670">
        <v>2240</v>
      </c>
      <c r="D69" s="275">
        <v>8600</v>
      </c>
      <c r="E69" s="884" t="s">
        <v>289</v>
      </c>
      <c r="F69" s="360">
        <v>7800</v>
      </c>
      <c r="G69" s="195" t="s">
        <v>888</v>
      </c>
      <c r="H69" s="858" t="s">
        <v>694</v>
      </c>
      <c r="I69" s="573" t="s">
        <v>694</v>
      </c>
      <c r="K69" s="402"/>
    </row>
    <row r="70" spans="1:11" s="244" customFormat="1" ht="21" customHeight="1">
      <c r="A70" s="669">
        <v>51</v>
      </c>
      <c r="B70" s="388" t="s">
        <v>313</v>
      </c>
      <c r="C70" s="670">
        <v>2240</v>
      </c>
      <c r="D70" s="360">
        <v>95100</v>
      </c>
      <c r="E70" s="885" t="s">
        <v>289</v>
      </c>
      <c r="F70" s="360">
        <v>95051.2</v>
      </c>
      <c r="G70" s="438" t="s">
        <v>888</v>
      </c>
      <c r="H70" s="860" t="s">
        <v>703</v>
      </c>
      <c r="I70" s="719" t="s">
        <v>703</v>
      </c>
      <c r="K70" s="422"/>
    </row>
    <row r="71" spans="1:11" s="244" customFormat="1" ht="30.75" customHeight="1">
      <c r="A71" s="669">
        <v>52</v>
      </c>
      <c r="B71" s="26" t="s">
        <v>1095</v>
      </c>
      <c r="C71" s="670">
        <v>2240</v>
      </c>
      <c r="D71" s="360">
        <v>99900</v>
      </c>
      <c r="E71" s="884" t="s">
        <v>289</v>
      </c>
      <c r="F71" s="58">
        <v>98469.2</v>
      </c>
      <c r="G71" s="195" t="s">
        <v>890</v>
      </c>
      <c r="H71" s="858" t="s">
        <v>698</v>
      </c>
      <c r="I71" s="573" t="s">
        <v>698</v>
      </c>
      <c r="K71" s="402"/>
    </row>
    <row r="72" spans="1:9" s="244" customFormat="1" ht="15.75" customHeight="1">
      <c r="A72" s="669">
        <v>53</v>
      </c>
      <c r="B72" s="26" t="s">
        <v>347</v>
      </c>
      <c r="C72" s="670">
        <v>2240</v>
      </c>
      <c r="D72" s="275">
        <v>15000</v>
      </c>
      <c r="E72" s="884" t="s">
        <v>289</v>
      </c>
      <c r="F72" s="58">
        <v>25717.2</v>
      </c>
      <c r="G72" s="195" t="s">
        <v>888</v>
      </c>
      <c r="H72" s="857" t="s">
        <v>674</v>
      </c>
      <c r="I72" s="798" t="s">
        <v>674</v>
      </c>
    </row>
    <row r="73" spans="1:11" ht="15.75" customHeight="1">
      <c r="A73" s="669">
        <v>54</v>
      </c>
      <c r="B73" s="26" t="s">
        <v>348</v>
      </c>
      <c r="C73" s="670">
        <v>2240</v>
      </c>
      <c r="D73" s="275">
        <v>100</v>
      </c>
      <c r="E73" s="884" t="s">
        <v>289</v>
      </c>
      <c r="F73" s="58">
        <v>20</v>
      </c>
      <c r="G73" s="195" t="s">
        <v>890</v>
      </c>
      <c r="H73" s="861" t="s">
        <v>700</v>
      </c>
      <c r="I73" s="550" t="s">
        <v>700</v>
      </c>
      <c r="K73" s="422"/>
    </row>
    <row r="74" spans="1:11" ht="29.25" customHeight="1">
      <c r="A74" s="669">
        <v>55</v>
      </c>
      <c r="B74" s="26" t="s">
        <v>349</v>
      </c>
      <c r="C74" s="670">
        <v>2240</v>
      </c>
      <c r="D74" s="803">
        <v>2000</v>
      </c>
      <c r="E74" s="884" t="s">
        <v>289</v>
      </c>
      <c r="F74" s="58">
        <v>3639.02</v>
      </c>
      <c r="G74" s="195" t="s">
        <v>890</v>
      </c>
      <c r="H74" s="861" t="s">
        <v>1081</v>
      </c>
      <c r="I74" s="550" t="s">
        <v>1081</v>
      </c>
      <c r="K74" s="422"/>
    </row>
    <row r="75" spans="1:11" s="244" customFormat="1" ht="23.25" customHeight="1">
      <c r="A75" s="844">
        <v>56</v>
      </c>
      <c r="B75" s="26" t="s">
        <v>284</v>
      </c>
      <c r="C75" s="670">
        <v>2240</v>
      </c>
      <c r="D75" s="360">
        <v>10000</v>
      </c>
      <c r="E75" s="884" t="s">
        <v>289</v>
      </c>
      <c r="F75" s="156">
        <v>4429.56</v>
      </c>
      <c r="G75" s="236" t="s">
        <v>890</v>
      </c>
      <c r="H75" s="862" t="s">
        <v>573</v>
      </c>
      <c r="I75" s="799" t="s">
        <v>573</v>
      </c>
      <c r="J75" s="395"/>
      <c r="K75" s="395"/>
    </row>
    <row r="76" spans="1:11" s="244" customFormat="1" ht="28.5" customHeight="1">
      <c r="A76" s="670">
        <v>57</v>
      </c>
      <c r="B76" s="26" t="s">
        <v>351</v>
      </c>
      <c r="C76" s="670">
        <v>2240</v>
      </c>
      <c r="D76" s="58">
        <v>66000</v>
      </c>
      <c r="E76" s="884" t="s">
        <v>289</v>
      </c>
      <c r="F76" s="58">
        <v>68547.6</v>
      </c>
      <c r="G76" s="195" t="s">
        <v>890</v>
      </c>
      <c r="H76" s="861" t="s">
        <v>678</v>
      </c>
      <c r="I76" s="550" t="s">
        <v>678</v>
      </c>
      <c r="J76" s="395"/>
      <c r="K76" s="249"/>
    </row>
    <row r="77" spans="1:11" s="244" customFormat="1" ht="23.25" customHeight="1">
      <c r="A77" s="670">
        <v>58</v>
      </c>
      <c r="B77" s="49" t="s">
        <v>316</v>
      </c>
      <c r="C77" s="670">
        <v>2240</v>
      </c>
      <c r="D77" s="275">
        <v>15000</v>
      </c>
      <c r="E77" s="884" t="s">
        <v>289</v>
      </c>
      <c r="F77" s="58">
        <v>14547.21</v>
      </c>
      <c r="G77" s="195" t="s">
        <v>890</v>
      </c>
      <c r="H77" s="861" t="s">
        <v>669</v>
      </c>
      <c r="I77" s="550" t="s">
        <v>669</v>
      </c>
      <c r="K77" s="401"/>
    </row>
    <row r="78" spans="1:11" s="244" customFormat="1" ht="26.25" customHeight="1">
      <c r="A78" s="669">
        <v>59</v>
      </c>
      <c r="B78" s="26" t="s">
        <v>352</v>
      </c>
      <c r="C78" s="670">
        <v>2240</v>
      </c>
      <c r="D78" s="275">
        <v>36000</v>
      </c>
      <c r="E78" s="884" t="s">
        <v>289</v>
      </c>
      <c r="F78" s="58">
        <v>18456</v>
      </c>
      <c r="G78" s="195" t="s">
        <v>890</v>
      </c>
      <c r="H78" s="863" t="s">
        <v>673</v>
      </c>
      <c r="I78" s="551" t="s">
        <v>673</v>
      </c>
      <c r="K78" s="346"/>
    </row>
    <row r="79" spans="1:11" ht="32.25" customHeight="1">
      <c r="A79" s="669">
        <v>60</v>
      </c>
      <c r="B79" s="49" t="s">
        <v>1003</v>
      </c>
      <c r="C79" s="670">
        <v>2240</v>
      </c>
      <c r="D79" s="58">
        <v>1000</v>
      </c>
      <c r="E79" s="884" t="s">
        <v>289</v>
      </c>
      <c r="F79" s="58">
        <v>990.01</v>
      </c>
      <c r="G79" s="195" t="s">
        <v>890</v>
      </c>
      <c r="H79" s="859" t="s">
        <v>695</v>
      </c>
      <c r="I79" s="804" t="s">
        <v>695</v>
      </c>
      <c r="J79" s="423" t="s">
        <v>1094</v>
      </c>
      <c r="K79" s="28"/>
    </row>
    <row r="80" spans="1:11" ht="30" customHeight="1">
      <c r="A80" s="669">
        <v>61</v>
      </c>
      <c r="B80" s="153" t="s">
        <v>315</v>
      </c>
      <c r="C80" s="670">
        <v>2240</v>
      </c>
      <c r="D80" s="275">
        <v>2000</v>
      </c>
      <c r="E80" s="884" t="s">
        <v>289</v>
      </c>
      <c r="F80" s="58">
        <v>2322.9</v>
      </c>
      <c r="G80" s="195" t="s">
        <v>890</v>
      </c>
      <c r="H80" s="861" t="s">
        <v>701</v>
      </c>
      <c r="I80" s="550" t="s">
        <v>701</v>
      </c>
      <c r="J80" s="423"/>
      <c r="K80" s="28"/>
    </row>
    <row r="81" spans="1:11" ht="25.5" customHeight="1">
      <c r="A81" s="669">
        <v>62</v>
      </c>
      <c r="B81" s="153" t="s">
        <v>1004</v>
      </c>
      <c r="C81" s="670">
        <v>2240</v>
      </c>
      <c r="D81" s="275">
        <v>99900</v>
      </c>
      <c r="E81" s="884" t="s">
        <v>289</v>
      </c>
      <c r="F81" s="156">
        <v>99900</v>
      </c>
      <c r="G81" s="195" t="s">
        <v>890</v>
      </c>
      <c r="H81" s="861" t="s">
        <v>681</v>
      </c>
      <c r="I81" s="550" t="s">
        <v>681</v>
      </c>
      <c r="J81" s="423"/>
      <c r="K81" s="28"/>
    </row>
    <row r="82" spans="1:11" s="317" customFormat="1" ht="36.75" customHeight="1">
      <c r="A82" s="669">
        <v>63</v>
      </c>
      <c r="B82" s="49" t="s">
        <v>972</v>
      </c>
      <c r="C82" s="670">
        <v>2240</v>
      </c>
      <c r="D82" s="275">
        <v>24800</v>
      </c>
      <c r="E82" s="884" t="s">
        <v>289</v>
      </c>
      <c r="F82" s="58">
        <v>24775.24</v>
      </c>
      <c r="G82" s="195" t="s">
        <v>890</v>
      </c>
      <c r="H82" s="858" t="s">
        <v>435</v>
      </c>
      <c r="I82" s="573" t="s">
        <v>435</v>
      </c>
      <c r="J82" s="614"/>
      <c r="K82" s="401"/>
    </row>
    <row r="83" spans="1:11" s="317" customFormat="1" ht="36.75" customHeight="1">
      <c r="A83" s="669">
        <v>64</v>
      </c>
      <c r="B83" s="26" t="s">
        <v>164</v>
      </c>
      <c r="C83" s="670">
        <v>2240</v>
      </c>
      <c r="D83" s="275">
        <v>60820</v>
      </c>
      <c r="E83" s="884" t="s">
        <v>289</v>
      </c>
      <c r="F83" s="58">
        <v>34152.53</v>
      </c>
      <c r="G83" s="195" t="s">
        <v>890</v>
      </c>
      <c r="H83" s="858" t="s">
        <v>214</v>
      </c>
      <c r="I83" s="573"/>
      <c r="J83" s="614"/>
      <c r="K83" s="882"/>
    </row>
    <row r="84" spans="1:11" s="317" customFormat="1" ht="40.5" customHeight="1">
      <c r="A84" s="669">
        <v>65</v>
      </c>
      <c r="B84" s="49" t="s">
        <v>971</v>
      </c>
      <c r="C84" s="670">
        <v>2240</v>
      </c>
      <c r="D84" s="275">
        <v>55100</v>
      </c>
      <c r="E84" s="884" t="s">
        <v>289</v>
      </c>
      <c r="F84" s="58">
        <v>55000.61</v>
      </c>
      <c r="G84" s="195" t="s">
        <v>890</v>
      </c>
      <c r="H84" s="857" t="s">
        <v>1103</v>
      </c>
      <c r="I84" s="798" t="s">
        <v>1103</v>
      </c>
      <c r="J84" s="614"/>
      <c r="K84" s="401"/>
    </row>
    <row r="85" spans="1:11" s="317" customFormat="1" ht="42.75" customHeight="1">
      <c r="A85" s="669">
        <v>66</v>
      </c>
      <c r="B85" s="49" t="s">
        <v>978</v>
      </c>
      <c r="C85" s="670">
        <v>2240</v>
      </c>
      <c r="D85" s="803">
        <v>20000</v>
      </c>
      <c r="E85" s="884" t="s">
        <v>289</v>
      </c>
      <c r="F85" s="58">
        <v>9043.74</v>
      </c>
      <c r="G85" s="195" t="s">
        <v>890</v>
      </c>
      <c r="H85" s="858" t="s">
        <v>676</v>
      </c>
      <c r="I85" s="573" t="s">
        <v>676</v>
      </c>
      <c r="J85" s="614"/>
      <c r="K85" s="401"/>
    </row>
    <row r="86" spans="1:11" s="244" customFormat="1" ht="24.75" customHeight="1">
      <c r="A86" s="669">
        <v>67</v>
      </c>
      <c r="B86" s="26" t="s">
        <v>475</v>
      </c>
      <c r="C86" s="670">
        <v>2240</v>
      </c>
      <c r="D86" s="58">
        <v>12000</v>
      </c>
      <c r="E86" s="884" t="s">
        <v>289</v>
      </c>
      <c r="F86" s="156">
        <f>4519.19+2280+3720+1044</f>
        <v>11563.189999999999</v>
      </c>
      <c r="G86" s="171" t="s">
        <v>890</v>
      </c>
      <c r="H86" s="861" t="s">
        <v>687</v>
      </c>
      <c r="I86" s="550" t="s">
        <v>687</v>
      </c>
      <c r="J86" s="358"/>
      <c r="K86" s="249"/>
    </row>
    <row r="87" spans="1:11" s="244" customFormat="1" ht="29.25" customHeight="1">
      <c r="A87" s="669">
        <v>68</v>
      </c>
      <c r="B87" s="26" t="s">
        <v>1061</v>
      </c>
      <c r="C87" s="670">
        <v>2240</v>
      </c>
      <c r="D87" s="360">
        <v>10000</v>
      </c>
      <c r="E87" s="884" t="s">
        <v>289</v>
      </c>
      <c r="F87" s="58">
        <v>33450</v>
      </c>
      <c r="G87" s="171" t="s">
        <v>890</v>
      </c>
      <c r="H87" s="863" t="s">
        <v>684</v>
      </c>
      <c r="I87" s="551" t="s">
        <v>684</v>
      </c>
      <c r="J87" s="395"/>
      <c r="K87" s="249"/>
    </row>
    <row r="88" spans="1:11" s="244" customFormat="1" ht="41.25" customHeight="1">
      <c r="A88" s="669">
        <v>69</v>
      </c>
      <c r="B88" s="26" t="s">
        <v>311</v>
      </c>
      <c r="C88" s="670">
        <v>2240</v>
      </c>
      <c r="D88" s="803">
        <v>99900</v>
      </c>
      <c r="E88" s="884" t="s">
        <v>289</v>
      </c>
      <c r="F88" s="58">
        <v>99024</v>
      </c>
      <c r="G88" s="195" t="s">
        <v>436</v>
      </c>
      <c r="H88" s="857" t="s">
        <v>729</v>
      </c>
      <c r="I88" s="798" t="s">
        <v>729</v>
      </c>
      <c r="J88" s="877" t="s">
        <v>681</v>
      </c>
      <c r="K88" s="346"/>
    </row>
    <row r="89" spans="1:11" s="244" customFormat="1" ht="25.5" customHeight="1">
      <c r="A89" s="669">
        <v>70</v>
      </c>
      <c r="B89" s="26" t="s">
        <v>1099</v>
      </c>
      <c r="C89" s="670">
        <v>2240</v>
      </c>
      <c r="D89" s="803">
        <v>82800</v>
      </c>
      <c r="E89" s="884" t="s">
        <v>289</v>
      </c>
      <c r="F89" s="517">
        <v>82688.71</v>
      </c>
      <c r="G89" s="195" t="s">
        <v>942</v>
      </c>
      <c r="H89" s="857" t="s">
        <v>1101</v>
      </c>
      <c r="I89" s="798" t="s">
        <v>1101</v>
      </c>
      <c r="J89" s="487" t="s">
        <v>1101</v>
      </c>
      <c r="K89" s="346"/>
    </row>
    <row r="90" spans="1:11" s="244" customFormat="1" ht="42" customHeight="1">
      <c r="A90" s="669">
        <v>71</v>
      </c>
      <c r="B90" s="188" t="s">
        <v>987</v>
      </c>
      <c r="C90" s="670">
        <v>2240</v>
      </c>
      <c r="D90" s="275">
        <v>34000</v>
      </c>
      <c r="E90" s="884" t="s">
        <v>289</v>
      </c>
      <c r="F90" s="58">
        <v>34000</v>
      </c>
      <c r="G90" s="195" t="s">
        <v>890</v>
      </c>
      <c r="H90" s="864" t="s">
        <v>134</v>
      </c>
      <c r="I90" s="880" t="s">
        <v>134</v>
      </c>
      <c r="J90" s="487"/>
      <c r="K90" s="346"/>
    </row>
    <row r="91" spans="1:11" s="244" customFormat="1" ht="23.25" customHeight="1">
      <c r="A91" s="669">
        <v>72</v>
      </c>
      <c r="B91" s="20" t="s">
        <v>975</v>
      </c>
      <c r="C91" s="21">
        <v>2240</v>
      </c>
      <c r="D91" s="80">
        <v>53600</v>
      </c>
      <c r="E91" s="884" t="s">
        <v>289</v>
      </c>
      <c r="F91" s="526"/>
      <c r="G91" s="813"/>
      <c r="H91" s="865"/>
      <c r="I91" s="573" t="s">
        <v>490</v>
      </c>
      <c r="J91" t="s">
        <v>1111</v>
      </c>
      <c r="K91" s="346"/>
    </row>
    <row r="92" spans="1:11" s="244" customFormat="1" ht="23.25" customHeight="1">
      <c r="A92" s="669">
        <v>73</v>
      </c>
      <c r="B92" s="12" t="s">
        <v>973</v>
      </c>
      <c r="C92" s="21">
        <v>2240</v>
      </c>
      <c r="D92" s="81">
        <v>24500</v>
      </c>
      <c r="E92" s="884" t="s">
        <v>289</v>
      </c>
      <c r="F92" s="526"/>
      <c r="G92" s="813"/>
      <c r="H92" s="865"/>
      <c r="I92" s="573" t="s">
        <v>491</v>
      </c>
      <c r="J92" t="s">
        <v>1107</v>
      </c>
      <c r="K92" s="346"/>
    </row>
    <row r="93" spans="1:11" s="244" customFormat="1" ht="23.25" customHeight="1">
      <c r="A93" s="669">
        <v>74</v>
      </c>
      <c r="B93" s="12" t="s">
        <v>974</v>
      </c>
      <c r="C93" s="21">
        <v>2240</v>
      </c>
      <c r="D93" s="81">
        <v>22800</v>
      </c>
      <c r="E93" s="884" t="s">
        <v>289</v>
      </c>
      <c r="F93" s="526"/>
      <c r="G93" s="813"/>
      <c r="H93" s="865"/>
      <c r="I93" s="573" t="s">
        <v>494</v>
      </c>
      <c r="J93" s="487"/>
      <c r="K93" s="346"/>
    </row>
    <row r="94" spans="1:11" s="244" customFormat="1" ht="18" customHeight="1" hidden="1">
      <c r="A94" s="669">
        <v>75</v>
      </c>
      <c r="B94" s="26" t="s">
        <v>137</v>
      </c>
      <c r="C94" s="670">
        <v>2240</v>
      </c>
      <c r="D94" s="275"/>
      <c r="E94" s="52" t="s">
        <v>289</v>
      </c>
      <c r="F94" s="526"/>
      <c r="G94" s="813"/>
      <c r="H94" s="866"/>
      <c r="I94" s="798"/>
      <c r="J94" s="746"/>
      <c r="K94" s="747"/>
    </row>
    <row r="95" spans="1:11" ht="26.25" customHeight="1" hidden="1">
      <c r="A95" s="9"/>
      <c r="B95" s="299" t="s">
        <v>431</v>
      </c>
      <c r="C95" s="10">
        <v>2240</v>
      </c>
      <c r="D95" s="267">
        <f>SUM(D47:D94)</f>
        <v>2039300</v>
      </c>
      <c r="E95" s="18" t="s">
        <v>289</v>
      </c>
      <c r="F95" s="126">
        <f>SUM(F47:F94)</f>
        <v>1936387.71</v>
      </c>
      <c r="G95" s="642"/>
      <c r="H95" s="549"/>
      <c r="I95" s="550"/>
      <c r="J95" s="347" t="e">
        <f>D95+#REF!+#REF!</f>
        <v>#REF!</v>
      </c>
      <c r="K95" s="391"/>
    </row>
    <row r="96" spans="1:11" ht="26.25" customHeight="1" hidden="1">
      <c r="A96" s="9"/>
      <c r="B96" s="825" t="s">
        <v>430</v>
      </c>
      <c r="C96" s="10">
        <v>2240</v>
      </c>
      <c r="D96" s="793">
        <f>D45+D46</f>
        <v>102608</v>
      </c>
      <c r="E96" s="791" t="s">
        <v>289</v>
      </c>
      <c r="F96" s="792" t="e">
        <f>#REF!+F45+F46</f>
        <v>#REF!</v>
      </c>
      <c r="G96" s="97"/>
      <c r="H96" s="867"/>
      <c r="I96" s="550"/>
      <c r="J96" s="347"/>
      <c r="K96" s="391"/>
    </row>
    <row r="97" spans="1:11" ht="26.25" customHeight="1" hidden="1">
      <c r="A97" s="9"/>
      <c r="B97" s="299" t="s">
        <v>1133</v>
      </c>
      <c r="C97" s="10">
        <v>2240</v>
      </c>
      <c r="D97" s="267">
        <f>SUM(D95:D96)</f>
        <v>2141908</v>
      </c>
      <c r="E97" s="18" t="s">
        <v>289</v>
      </c>
      <c r="F97" s="139" t="e">
        <f>SUM(F95:F96)</f>
        <v>#REF!</v>
      </c>
      <c r="G97" s="644"/>
      <c r="H97" s="868"/>
      <c r="I97" s="550"/>
      <c r="J97" s="347"/>
      <c r="K97" s="391"/>
    </row>
    <row r="98" spans="1:13" s="29" customFormat="1" ht="21" customHeight="1">
      <c r="A98" s="1806" t="s">
        <v>161</v>
      </c>
      <c r="B98" s="1807"/>
      <c r="C98" s="1807"/>
      <c r="D98" s="1807"/>
      <c r="E98" s="1807"/>
      <c r="F98" s="600"/>
      <c r="G98" s="443"/>
      <c r="H98" s="869"/>
      <c r="I98" s="564"/>
      <c r="M98" s="46"/>
    </row>
    <row r="99" spans="1:13" s="29" customFormat="1" ht="15.75">
      <c r="A99" s="26">
        <v>75</v>
      </c>
      <c r="B99" s="49" t="s">
        <v>226</v>
      </c>
      <c r="C99" s="49">
        <v>2250</v>
      </c>
      <c r="D99" s="497">
        <v>50000</v>
      </c>
      <c r="E99" s="886" t="s">
        <v>289</v>
      </c>
      <c r="F99" s="592">
        <v>72000</v>
      </c>
      <c r="G99" s="15" t="s">
        <v>888</v>
      </c>
      <c r="H99" s="870" t="s">
        <v>1053</v>
      </c>
      <c r="I99" s="755" t="s">
        <v>1053</v>
      </c>
      <c r="J99" s="508" t="s">
        <v>717</v>
      </c>
      <c r="M99" s="403"/>
    </row>
    <row r="100" spans="1:14" ht="15.75" hidden="1">
      <c r="A100" s="9"/>
      <c r="B100" s="22" t="s">
        <v>1133</v>
      </c>
      <c r="C100" s="23">
        <v>2250</v>
      </c>
      <c r="D100" s="824">
        <f>SUM(D99:D99)</f>
        <v>50000</v>
      </c>
      <c r="E100" s="18" t="s">
        <v>289</v>
      </c>
      <c r="F100" s="379">
        <f>SUM(F99:F99)</f>
        <v>72000</v>
      </c>
      <c r="G100" s="424"/>
      <c r="H100" s="542"/>
      <c r="I100" s="541"/>
      <c r="J100" s="520"/>
      <c r="M100" s="405"/>
      <c r="N100" s="403"/>
    </row>
    <row r="101" spans="1:9" s="29" customFormat="1" ht="25.5" customHeight="1">
      <c r="A101" s="1803" t="s">
        <v>162</v>
      </c>
      <c r="B101" s="1772"/>
      <c r="C101" s="1772"/>
      <c r="D101" s="1772"/>
      <c r="E101" s="1773"/>
      <c r="F101" s="736"/>
      <c r="G101" s="737"/>
      <c r="H101" s="871"/>
      <c r="I101" s="564"/>
    </row>
    <row r="102" spans="1:11" s="35" customFormat="1" ht="25.5" customHeight="1">
      <c r="A102" s="118">
        <v>76</v>
      </c>
      <c r="B102" s="12" t="s">
        <v>190</v>
      </c>
      <c r="C102" s="118">
        <v>2271</v>
      </c>
      <c r="D102" s="161">
        <v>450000</v>
      </c>
      <c r="E102" s="887" t="s">
        <v>289</v>
      </c>
      <c r="F102" s="749">
        <v>99900</v>
      </c>
      <c r="G102" s="232" t="s">
        <v>888</v>
      </c>
      <c r="H102" s="872" t="s">
        <v>1103</v>
      </c>
      <c r="I102" s="551" t="s">
        <v>1103</v>
      </c>
      <c r="J102" s="33"/>
      <c r="K102" s="34"/>
    </row>
    <row r="103" spans="1:11" s="35" customFormat="1" ht="18" customHeight="1" hidden="1">
      <c r="A103" s="12"/>
      <c r="B103" s="22" t="s">
        <v>1133</v>
      </c>
      <c r="C103" s="12">
        <v>2271</v>
      </c>
      <c r="D103" s="738">
        <f>SUM(D102)</f>
        <v>450000</v>
      </c>
      <c r="E103" s="18" t="s">
        <v>289</v>
      </c>
      <c r="F103" s="750">
        <f>SUM(F102)</f>
        <v>99900</v>
      </c>
      <c r="G103" s="11"/>
      <c r="H103" s="863"/>
      <c r="I103" s="551"/>
      <c r="J103" s="33"/>
      <c r="K103" s="34"/>
    </row>
    <row r="104" spans="1:9" s="39" customFormat="1" ht="20.25" customHeight="1">
      <c r="A104" s="1806" t="s">
        <v>187</v>
      </c>
      <c r="B104" s="1767"/>
      <c r="C104" s="1767"/>
      <c r="D104" s="1767"/>
      <c r="E104" s="1767"/>
      <c r="F104" s="789"/>
      <c r="G104" s="790"/>
      <c r="H104" s="873"/>
      <c r="I104" s="534"/>
    </row>
    <row r="105" spans="1:13" s="40" customFormat="1" ht="33.75" customHeight="1">
      <c r="A105" s="118">
        <v>77</v>
      </c>
      <c r="B105" s="118" t="s">
        <v>229</v>
      </c>
      <c r="C105" s="118">
        <v>2272</v>
      </c>
      <c r="D105" s="749">
        <v>84000</v>
      </c>
      <c r="E105" s="887" t="s">
        <v>289</v>
      </c>
      <c r="F105" s="749">
        <v>54110.98</v>
      </c>
      <c r="G105" s="232" t="s">
        <v>888</v>
      </c>
      <c r="H105" s="863" t="s">
        <v>1057</v>
      </c>
      <c r="I105" s="551" t="s">
        <v>1057</v>
      </c>
      <c r="J105" s="27"/>
      <c r="K105" s="27"/>
      <c r="L105" s="27"/>
      <c r="M105" s="35"/>
    </row>
    <row r="106" spans="1:12" s="4" customFormat="1" ht="16.5" customHeight="1" hidden="1">
      <c r="A106" s="21"/>
      <c r="B106" s="41" t="s">
        <v>1133</v>
      </c>
      <c r="C106" s="5">
        <v>2272</v>
      </c>
      <c r="D106" s="7">
        <f>SUM(D105:D105)</f>
        <v>84000</v>
      </c>
      <c r="E106" s="18" t="s">
        <v>289</v>
      </c>
      <c r="F106" s="126">
        <f>F105</f>
        <v>54110.98</v>
      </c>
      <c r="G106" s="446"/>
      <c r="H106" s="870"/>
      <c r="I106" s="541"/>
      <c r="J106" s="42"/>
      <c r="K106" s="42"/>
      <c r="L106" s="42"/>
    </row>
    <row r="107" spans="1:12" s="4" customFormat="1" ht="21.75" customHeight="1">
      <c r="A107" s="1763" t="s">
        <v>163</v>
      </c>
      <c r="B107" s="1763"/>
      <c r="C107" s="1763"/>
      <c r="D107" s="1763"/>
      <c r="E107" s="1763"/>
      <c r="F107" s="694"/>
      <c r="G107" s="91"/>
      <c r="H107" s="870"/>
      <c r="I107" s="541"/>
      <c r="J107" s="42"/>
      <c r="K107" s="42"/>
      <c r="L107" s="42"/>
    </row>
    <row r="108" spans="1:13" s="44" customFormat="1" ht="22.5" customHeight="1">
      <c r="A108" s="12">
        <v>78</v>
      </c>
      <c r="B108" s="12" t="s">
        <v>188</v>
      </c>
      <c r="C108" s="12">
        <v>2273</v>
      </c>
      <c r="D108" s="349">
        <v>310000</v>
      </c>
      <c r="E108" s="884" t="s">
        <v>289</v>
      </c>
      <c r="F108" s="349">
        <v>79946.06</v>
      </c>
      <c r="G108" s="675" t="s">
        <v>888</v>
      </c>
      <c r="H108" s="874" t="s">
        <v>1104</v>
      </c>
      <c r="I108" s="527" t="s">
        <v>1110</v>
      </c>
      <c r="J108" s="27"/>
      <c r="K108" s="27"/>
      <c r="L108" s="27"/>
      <c r="M108" s="43"/>
    </row>
    <row r="109" spans="1:13" s="44" customFormat="1" ht="37.5" customHeight="1">
      <c r="A109" s="12">
        <v>79</v>
      </c>
      <c r="B109" s="12" t="s">
        <v>534</v>
      </c>
      <c r="C109" s="12">
        <v>2273</v>
      </c>
      <c r="D109" s="619">
        <v>99900</v>
      </c>
      <c r="E109" s="884" t="s">
        <v>289</v>
      </c>
      <c r="F109" s="349">
        <v>99900</v>
      </c>
      <c r="G109" s="675" t="s">
        <v>888</v>
      </c>
      <c r="H109" s="874" t="s">
        <v>1104</v>
      </c>
      <c r="I109" s="527" t="s">
        <v>1110</v>
      </c>
      <c r="J109" s="27"/>
      <c r="K109" s="27"/>
      <c r="L109" s="27"/>
      <c r="M109" s="43"/>
    </row>
    <row r="110" spans="1:13" s="44" customFormat="1" ht="49.5" customHeight="1">
      <c r="A110" s="12">
        <v>80</v>
      </c>
      <c r="B110" s="12" t="s">
        <v>530</v>
      </c>
      <c r="C110" s="12">
        <v>2273</v>
      </c>
      <c r="D110" s="676">
        <v>1080</v>
      </c>
      <c r="E110" s="884" t="s">
        <v>289</v>
      </c>
      <c r="F110" s="751">
        <v>1080</v>
      </c>
      <c r="G110" s="677" t="s">
        <v>888</v>
      </c>
      <c r="H110" s="874" t="s">
        <v>1110</v>
      </c>
      <c r="I110" s="527" t="s">
        <v>1104</v>
      </c>
      <c r="J110" s="27"/>
      <c r="K110" s="27"/>
      <c r="L110" s="27"/>
      <c r="M110" s="43"/>
    </row>
    <row r="111" spans="1:12" s="29" customFormat="1" ht="15.75" hidden="1">
      <c r="A111" s="305"/>
      <c r="B111" s="45" t="s">
        <v>1133</v>
      </c>
      <c r="C111" s="5">
        <v>2273</v>
      </c>
      <c r="D111" s="7">
        <f>SUM(D108:D110)</f>
        <v>410980</v>
      </c>
      <c r="E111" s="18" t="s">
        <v>289</v>
      </c>
      <c r="F111" s="379">
        <f>SUM(F108:F110)</f>
        <v>180926.06</v>
      </c>
      <c r="G111" s="647"/>
      <c r="H111" s="871"/>
      <c r="I111" s="564"/>
      <c r="J111" s="46"/>
      <c r="K111" s="47"/>
      <c r="L111" s="46"/>
    </row>
    <row r="112" spans="1:11" s="4" customFormat="1" ht="25.5" customHeight="1">
      <c r="A112" s="1803" t="s">
        <v>185</v>
      </c>
      <c r="B112" s="1804"/>
      <c r="C112" s="1804"/>
      <c r="D112" s="1804"/>
      <c r="E112" s="1805"/>
      <c r="F112" s="92"/>
      <c r="G112" s="451"/>
      <c r="H112" s="870"/>
      <c r="I112" s="541"/>
      <c r="J112" s="42"/>
      <c r="K112" s="42"/>
    </row>
    <row r="113" spans="1:11" s="4" customFormat="1" ht="26.25" customHeight="1">
      <c r="A113" s="25">
        <v>81</v>
      </c>
      <c r="B113" s="49" t="s">
        <v>237</v>
      </c>
      <c r="C113" s="25">
        <v>2282</v>
      </c>
      <c r="D113" s="275">
        <v>15000</v>
      </c>
      <c r="E113" s="884" t="s">
        <v>289</v>
      </c>
      <c r="F113" s="58">
        <v>10734</v>
      </c>
      <c r="G113" s="171" t="s">
        <v>890</v>
      </c>
      <c r="H113" s="861" t="s">
        <v>1081</v>
      </c>
      <c r="I113" s="550" t="s">
        <v>1081</v>
      </c>
      <c r="J113" s="42">
        <v>734</v>
      </c>
      <c r="K113" s="42"/>
    </row>
    <row r="114" spans="1:11" s="4" customFormat="1" ht="21.75" customHeight="1" thickBot="1">
      <c r="A114" s="25">
        <v>82</v>
      </c>
      <c r="B114" s="26" t="s">
        <v>238</v>
      </c>
      <c r="C114" s="25">
        <v>2282</v>
      </c>
      <c r="D114" s="275">
        <v>35000</v>
      </c>
      <c r="E114" s="884" t="s">
        <v>289</v>
      </c>
      <c r="F114" s="744"/>
      <c r="G114" s="21"/>
      <c r="H114" s="861" t="s">
        <v>1055</v>
      </c>
      <c r="I114" s="550" t="s">
        <v>194</v>
      </c>
      <c r="J114" s="42">
        <v>-734</v>
      </c>
      <c r="K114" s="42"/>
    </row>
    <row r="115" spans="1:11" s="4" customFormat="1" ht="22.5" customHeight="1" hidden="1">
      <c r="A115" s="817"/>
      <c r="B115" s="818" t="s">
        <v>1133</v>
      </c>
      <c r="C115" s="840">
        <v>2282</v>
      </c>
      <c r="D115" s="819">
        <f>SUM(D113:D114)</f>
        <v>50000</v>
      </c>
      <c r="E115" s="155" t="s">
        <v>289</v>
      </c>
      <c r="F115" s="38">
        <f>SUM(F113:F114)</f>
        <v>10734</v>
      </c>
      <c r="G115" s="21"/>
      <c r="H115" s="861"/>
      <c r="I115" s="550"/>
      <c r="J115" s="42"/>
      <c r="K115" s="42"/>
    </row>
    <row r="116" spans="1:9" s="4" customFormat="1" ht="28.5" customHeight="1">
      <c r="A116" s="1786" t="s">
        <v>191</v>
      </c>
      <c r="B116" s="1787"/>
      <c r="C116" s="1787"/>
      <c r="D116" s="1787"/>
      <c r="E116" s="1769"/>
      <c r="F116" s="219"/>
      <c r="G116" s="453"/>
      <c r="H116" s="861"/>
      <c r="I116" s="550"/>
    </row>
    <row r="117" spans="1:11" s="35" customFormat="1" ht="26.25" customHeight="1">
      <c r="A117" s="26">
        <v>83</v>
      </c>
      <c r="B117" s="188" t="s">
        <v>239</v>
      </c>
      <c r="C117" s="196">
        <v>2630</v>
      </c>
      <c r="D117" s="584">
        <v>25000</v>
      </c>
      <c r="E117" s="888" t="s">
        <v>289</v>
      </c>
      <c r="F117" s="584">
        <v>160734.95</v>
      </c>
      <c r="G117" s="377" t="s">
        <v>655</v>
      </c>
      <c r="H117" s="861"/>
      <c r="I117" s="550"/>
      <c r="J117" s="623"/>
      <c r="K117" s="581">
        <v>790000</v>
      </c>
    </row>
    <row r="118" spans="1:11" s="35" customFormat="1" ht="25.5" customHeight="1" thickBot="1">
      <c r="A118" s="26">
        <v>84</v>
      </c>
      <c r="B118" s="153" t="s">
        <v>642</v>
      </c>
      <c r="C118" s="196">
        <v>2630</v>
      </c>
      <c r="D118" s="156">
        <v>25000</v>
      </c>
      <c r="E118" s="887" t="s">
        <v>289</v>
      </c>
      <c r="F118" s="156">
        <v>94239.87</v>
      </c>
      <c r="G118" s="377" t="s">
        <v>941</v>
      </c>
      <c r="H118" s="861"/>
      <c r="I118" s="550"/>
      <c r="J118" s="624"/>
      <c r="K118" s="197">
        <v>210000</v>
      </c>
    </row>
    <row r="119" spans="1:11" s="35" customFormat="1" ht="23.25" customHeight="1" hidden="1">
      <c r="A119" s="236"/>
      <c r="B119" s="818" t="s">
        <v>1133</v>
      </c>
      <c r="C119" s="841">
        <v>2630</v>
      </c>
      <c r="D119" s="842">
        <f>SUM(D117:D118)</f>
        <v>50000</v>
      </c>
      <c r="E119" s="582" t="s">
        <v>289</v>
      </c>
      <c r="F119" s="172">
        <v>88342</v>
      </c>
      <c r="G119" s="377" t="s">
        <v>132</v>
      </c>
      <c r="H119" s="861"/>
      <c r="I119" s="550"/>
      <c r="J119" s="624"/>
      <c r="K119" s="805"/>
    </row>
    <row r="120" spans="1:11" s="39" customFormat="1" ht="16.5" hidden="1" thickBot="1">
      <c r="A120" s="26"/>
      <c r="B120" s="56" t="s">
        <v>1133</v>
      </c>
      <c r="C120" s="6">
        <v>1350</v>
      </c>
      <c r="D120" s="85">
        <f>SUM(D117:D119)</f>
        <v>100000</v>
      </c>
      <c r="E120" s="390" t="s">
        <v>289</v>
      </c>
      <c r="F120" s="748">
        <f>SUM(F117:F119)</f>
        <v>343316.82</v>
      </c>
      <c r="G120" s="26"/>
      <c r="H120" s="858"/>
      <c r="I120" s="573"/>
      <c r="J120" s="386"/>
      <c r="K120" s="370"/>
    </row>
    <row r="121" spans="1:9" ht="27" customHeight="1">
      <c r="A121" s="1803" t="s">
        <v>184</v>
      </c>
      <c r="B121" s="1770"/>
      <c r="C121" s="1770"/>
      <c r="D121" s="1770"/>
      <c r="E121" s="1771"/>
      <c r="F121" s="214"/>
      <c r="G121" s="453"/>
      <c r="H121" s="861"/>
      <c r="I121" s="550"/>
    </row>
    <row r="122" spans="1:11" ht="25.5" customHeight="1">
      <c r="A122" s="21">
        <v>85</v>
      </c>
      <c r="B122" s="49" t="s">
        <v>101</v>
      </c>
      <c r="C122" s="49">
        <v>3110</v>
      </c>
      <c r="D122" s="58">
        <v>91600</v>
      </c>
      <c r="E122" s="884" t="s">
        <v>289</v>
      </c>
      <c r="F122" s="497">
        <v>98519.94</v>
      </c>
      <c r="G122" s="21" t="s">
        <v>890</v>
      </c>
      <c r="H122" s="875" t="s">
        <v>105</v>
      </c>
      <c r="I122" s="879" t="s">
        <v>105</v>
      </c>
      <c r="J122" s="427" t="s">
        <v>105</v>
      </c>
      <c r="K122" s="256"/>
    </row>
    <row r="123" spans="1:9" ht="15.75" hidden="1">
      <c r="A123" s="21"/>
      <c r="B123" s="45" t="s">
        <v>1133</v>
      </c>
      <c r="C123" s="23">
        <v>3110</v>
      </c>
      <c r="D123" s="7">
        <f>SUM(D122:D122)</f>
        <v>91600</v>
      </c>
      <c r="E123" s="18" t="s">
        <v>289</v>
      </c>
      <c r="F123" s="379">
        <f>SUM(F122:F122)</f>
        <v>98519.94</v>
      </c>
      <c r="G123" s="456"/>
      <c r="H123" s="554"/>
      <c r="I123" s="550"/>
    </row>
    <row r="124" spans="1:9" ht="25.5" customHeight="1">
      <c r="A124" s="1790" t="s">
        <v>997</v>
      </c>
      <c r="B124" s="1790"/>
      <c r="C124" s="1790"/>
      <c r="D124" s="1790"/>
      <c r="E124" s="1790"/>
      <c r="F124" s="187"/>
      <c r="G124" s="437"/>
      <c r="H124" s="870"/>
      <c r="I124" s="541"/>
    </row>
    <row r="125" spans="1:10" ht="22.5" customHeight="1">
      <c r="A125" s="11">
        <v>86</v>
      </c>
      <c r="B125" s="21" t="s">
        <v>999</v>
      </c>
      <c r="C125" s="21">
        <v>3132</v>
      </c>
      <c r="D125" s="80">
        <v>250000</v>
      </c>
      <c r="E125" s="884" t="s">
        <v>289</v>
      </c>
      <c r="F125" s="121">
        <v>237580.25</v>
      </c>
      <c r="G125" s="377" t="s">
        <v>981</v>
      </c>
      <c r="H125" s="867"/>
      <c r="I125" s="550"/>
      <c r="J125" t="s">
        <v>776</v>
      </c>
    </row>
    <row r="126" spans="1:9" ht="25.5">
      <c r="A126" s="11">
        <v>87</v>
      </c>
      <c r="B126" s="21" t="s">
        <v>998</v>
      </c>
      <c r="C126" s="21">
        <v>3132</v>
      </c>
      <c r="D126" s="80">
        <v>450000</v>
      </c>
      <c r="E126" s="884" t="s">
        <v>289</v>
      </c>
      <c r="I126" s="541"/>
    </row>
    <row r="127" spans="1:11" ht="15.75" hidden="1">
      <c r="A127" s="9"/>
      <c r="B127" s="45" t="s">
        <v>1133</v>
      </c>
      <c r="C127" s="5">
        <v>3132</v>
      </c>
      <c r="D127" s="7">
        <f>SUM(D125:D126)</f>
        <v>700000</v>
      </c>
      <c r="E127" s="52"/>
      <c r="F127" s="826"/>
      <c r="G127" s="28"/>
      <c r="H127" s="560"/>
      <c r="I127" s="541"/>
      <c r="J127" s="63"/>
      <c r="K127" s="64"/>
    </row>
    <row r="128" spans="1:11" ht="19.5" customHeight="1">
      <c r="A128" s="28"/>
      <c r="B128" s="1825" t="s">
        <v>310</v>
      </c>
      <c r="C128" s="1825"/>
      <c r="D128" s="1825"/>
      <c r="E128" s="1825"/>
      <c r="F128" s="826"/>
      <c r="G128" s="28"/>
      <c r="H128" s="560"/>
      <c r="I128" s="541"/>
      <c r="J128" s="63"/>
      <c r="K128" s="64"/>
    </row>
    <row r="129" spans="1:11" ht="15.75">
      <c r="A129" s="843">
        <v>88</v>
      </c>
      <c r="B129" s="32" t="s">
        <v>309</v>
      </c>
      <c r="C129" s="21">
        <v>3160</v>
      </c>
      <c r="D129" s="832">
        <v>20000</v>
      </c>
      <c r="E129" s="884" t="s">
        <v>289</v>
      </c>
      <c r="F129" s="826"/>
      <c r="G129" s="28"/>
      <c r="H129" s="560"/>
      <c r="I129" s="541"/>
      <c r="J129" s="63"/>
      <c r="K129" s="64"/>
    </row>
    <row r="130" spans="1:11" ht="15">
      <c r="A130" s="827"/>
      <c r="B130" s="828"/>
      <c r="C130" s="827"/>
      <c r="D130" s="829"/>
      <c r="E130" s="830"/>
      <c r="F130" s="826"/>
      <c r="G130" s="28"/>
      <c r="H130" s="560"/>
      <c r="I130" s="560"/>
      <c r="J130" s="63"/>
      <c r="K130" s="64"/>
    </row>
    <row r="131" spans="1:14" ht="15">
      <c r="A131" s="831"/>
      <c r="B131" s="831"/>
      <c r="C131" s="831"/>
      <c r="D131" s="831"/>
      <c r="E131" s="831"/>
      <c r="L131" s="347"/>
      <c r="M131" s="347"/>
      <c r="N131" s="397"/>
    </row>
    <row r="132" ht="15">
      <c r="A132" s="65" t="s">
        <v>192</v>
      </c>
    </row>
    <row r="133" ht="15">
      <c r="A133" s="65"/>
    </row>
    <row r="135" spans="2:9" ht="15.75">
      <c r="B135" s="66" t="s">
        <v>876</v>
      </c>
      <c r="C135" s="67"/>
      <c r="D135" s="67"/>
      <c r="E135" s="67"/>
      <c r="F135" s="67"/>
      <c r="G135" s="67"/>
      <c r="H135" s="733"/>
      <c r="I135" s="733"/>
    </row>
    <row r="136" spans="2:6" ht="15.75">
      <c r="B136" s="66" t="s">
        <v>877</v>
      </c>
      <c r="C136" s="68" t="s">
        <v>878</v>
      </c>
      <c r="D136" s="69"/>
      <c r="E136" s="69"/>
      <c r="F136" s="67"/>
    </row>
    <row r="137" spans="2:6" ht="15.75">
      <c r="B137" s="1"/>
      <c r="C137" s="66" t="s">
        <v>881</v>
      </c>
      <c r="D137" s="1"/>
      <c r="E137" s="70" t="s">
        <v>882</v>
      </c>
      <c r="F137" s="70"/>
    </row>
    <row r="138" spans="2:6" ht="15.75">
      <c r="B138" s="71"/>
      <c r="C138" s="66"/>
      <c r="D138" s="1"/>
      <c r="E138" s="1" t="s">
        <v>883</v>
      </c>
      <c r="F138" s="1"/>
    </row>
    <row r="139" spans="2:9" ht="15">
      <c r="B139" s="1"/>
      <c r="C139" s="1"/>
      <c r="D139" s="1"/>
      <c r="E139" s="1"/>
      <c r="F139" s="1"/>
      <c r="G139" s="1"/>
      <c r="H139" s="734"/>
      <c r="I139" s="734"/>
    </row>
    <row r="140" spans="2:9" ht="15.75">
      <c r="B140" s="66" t="s">
        <v>884</v>
      </c>
      <c r="C140" s="1"/>
      <c r="D140" s="1"/>
      <c r="E140" s="1"/>
      <c r="F140" s="1"/>
      <c r="G140" s="1"/>
      <c r="H140" s="734"/>
      <c r="I140" s="734"/>
    </row>
    <row r="141" spans="2:6" ht="15.75">
      <c r="B141" s="66" t="s">
        <v>885</v>
      </c>
      <c r="C141" s="68"/>
      <c r="D141" s="69"/>
      <c r="E141" s="69"/>
      <c r="F141" s="67"/>
    </row>
    <row r="142" spans="2:6" ht="15.75">
      <c r="B142" s="1"/>
      <c r="C142" s="66" t="s">
        <v>881</v>
      </c>
      <c r="D142" s="1"/>
      <c r="E142" s="70" t="s">
        <v>882</v>
      </c>
      <c r="F142" s="70"/>
    </row>
    <row r="143" spans="2:11" s="4" customFormat="1" ht="16.5" customHeight="1">
      <c r="B143" s="94"/>
      <c r="E143" s="95" t="s">
        <v>157</v>
      </c>
      <c r="H143" s="544"/>
      <c r="I143" s="544"/>
      <c r="K143" s="96"/>
    </row>
    <row r="146" ht="15">
      <c r="K146" s="347" t="e">
        <f>SUM(#REF!,#REF!,F100,#REF!,F106,F111,#REF!,F115,F120,F123,#REF!)</f>
        <v>#REF!</v>
      </c>
    </row>
    <row r="147" ht="15">
      <c r="D147" s="391"/>
    </row>
    <row r="148" ht="15">
      <c r="F148" s="399" t="e">
        <f>SUM(#REF!+#REF!+#REF!+D151)</f>
        <v>#REF!</v>
      </c>
    </row>
    <row r="151" ht="15">
      <c r="D151" s="347"/>
    </row>
    <row r="163" spans="1:5" ht="15.75">
      <c r="A163" s="845"/>
      <c r="B163" s="846"/>
      <c r="C163" s="846"/>
      <c r="D163" s="84"/>
      <c r="E163" s="847"/>
    </row>
  </sheetData>
  <sheetProtection/>
  <mergeCells count="30">
    <mergeCell ref="A44:E44"/>
    <mergeCell ref="A98:E98"/>
    <mergeCell ref="A15:E15"/>
    <mergeCell ref="A7:E7"/>
    <mergeCell ref="A8:E8"/>
    <mergeCell ref="E12:E13"/>
    <mergeCell ref="A10:E10"/>
    <mergeCell ref="A9:E9"/>
    <mergeCell ref="A5:B5"/>
    <mergeCell ref="A6:E6"/>
    <mergeCell ref="A4:B4"/>
    <mergeCell ref="C4:E4"/>
    <mergeCell ref="A2:B2"/>
    <mergeCell ref="D2:E2"/>
    <mergeCell ref="A3:B3"/>
    <mergeCell ref="D3:E3"/>
    <mergeCell ref="H12:H13"/>
    <mergeCell ref="F12:G12"/>
    <mergeCell ref="A12:A13"/>
    <mergeCell ref="B12:B13"/>
    <mergeCell ref="C12:C13"/>
    <mergeCell ref="D12:D13"/>
    <mergeCell ref="A101:E101"/>
    <mergeCell ref="A104:E104"/>
    <mergeCell ref="A124:E124"/>
    <mergeCell ref="B128:E128"/>
    <mergeCell ref="A107:E107"/>
    <mergeCell ref="A112:E112"/>
    <mergeCell ref="A116:E116"/>
    <mergeCell ref="A121:E12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214">
      <selection activeCell="C225" sqref="C225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10.140625" style="0" customWidth="1"/>
    <col min="4" max="4" width="12.140625" style="0" customWidth="1"/>
    <col min="5" max="5" width="14.00390625" style="0" customWidth="1"/>
    <col min="6" max="6" width="10.57421875" style="76" hidden="1" customWidth="1"/>
    <col min="7" max="7" width="7.140625" style="0" hidden="1" customWidth="1"/>
    <col min="8" max="8" width="11.140625" style="0" hidden="1" customWidth="1"/>
    <col min="9" max="9" width="10.7109375" style="544" hidden="1" customWidth="1"/>
    <col min="10" max="10" width="13.00390625" style="544" hidden="1" customWidth="1"/>
    <col min="11" max="11" width="16.7109375" style="0" hidden="1" customWidth="1"/>
    <col min="12" max="12" width="11.421875" style="0" hidden="1" customWidth="1"/>
    <col min="13" max="13" width="11.57421875" style="0" hidden="1" customWidth="1"/>
    <col min="14" max="14" width="11.28125" style="0" customWidth="1"/>
    <col min="15" max="15" width="13.57421875" style="0" customWidth="1"/>
  </cols>
  <sheetData>
    <row r="1" spans="11:12" ht="13.5" customHeight="1">
      <c r="K1" s="256"/>
      <c r="L1" s="256"/>
    </row>
    <row r="2" spans="1:12" ht="15.75">
      <c r="A2" s="1792" t="s">
        <v>914</v>
      </c>
      <c r="B2" s="1793"/>
      <c r="C2" s="1"/>
      <c r="D2" s="1794" t="s">
        <v>915</v>
      </c>
      <c r="E2" s="1795"/>
      <c r="F2" s="2"/>
      <c r="K2" s="256"/>
      <c r="L2" s="256"/>
    </row>
    <row r="3" spans="1:12" ht="15" customHeight="1">
      <c r="A3" s="1792" t="s">
        <v>916</v>
      </c>
      <c r="B3" s="1793"/>
      <c r="C3" s="1"/>
      <c r="D3" s="1796" t="s">
        <v>917</v>
      </c>
      <c r="E3" s="1797"/>
      <c r="F3" s="3"/>
      <c r="K3" s="256"/>
      <c r="L3" s="256"/>
    </row>
    <row r="4" spans="1:12" ht="15.75">
      <c r="A4" s="1792" t="s">
        <v>918</v>
      </c>
      <c r="B4" s="1793"/>
      <c r="C4" s="1798" t="s">
        <v>919</v>
      </c>
      <c r="D4" s="1799"/>
      <c r="E4" s="1799"/>
      <c r="F4" s="75"/>
      <c r="K4" s="256"/>
      <c r="L4" s="256"/>
    </row>
    <row r="5" spans="1:12" ht="15">
      <c r="A5" s="1792" t="s">
        <v>868</v>
      </c>
      <c r="B5" s="1793"/>
      <c r="K5" s="256"/>
      <c r="L5" s="256"/>
    </row>
    <row r="6" spans="1:12" ht="15.75">
      <c r="A6" s="1802" t="s">
        <v>1079</v>
      </c>
      <c r="B6" s="1802"/>
      <c r="C6" s="1802"/>
      <c r="D6" s="1802"/>
      <c r="E6" s="1802"/>
      <c r="F6" s="226"/>
      <c r="G6" s="227"/>
      <c r="H6" s="227"/>
      <c r="I6" s="66"/>
      <c r="J6" s="66"/>
      <c r="K6" s="256"/>
      <c r="L6" s="256"/>
    </row>
    <row r="7" spans="1:12" ht="15.75">
      <c r="A7" s="1800" t="s">
        <v>869</v>
      </c>
      <c r="B7" s="1794"/>
      <c r="C7" s="1794"/>
      <c r="D7" s="1801"/>
      <c r="E7" s="1801"/>
      <c r="F7" s="228"/>
      <c r="G7" s="227"/>
      <c r="H7" s="227"/>
      <c r="I7" s="66"/>
      <c r="J7" s="66"/>
      <c r="K7" s="256"/>
      <c r="L7" s="256"/>
    </row>
    <row r="8" spans="1:12" ht="15.75">
      <c r="A8" s="1800" t="s">
        <v>159</v>
      </c>
      <c r="B8" s="1794"/>
      <c r="C8" s="1794"/>
      <c r="D8" s="1801"/>
      <c r="E8" s="1801"/>
      <c r="F8" s="228"/>
      <c r="G8" s="227"/>
      <c r="H8" s="227"/>
      <c r="I8" s="66"/>
      <c r="J8" s="66"/>
      <c r="K8" s="256"/>
      <c r="L8" s="256"/>
    </row>
    <row r="9" spans="1:12" ht="15.75">
      <c r="A9" s="1800" t="s">
        <v>262</v>
      </c>
      <c r="B9" s="1794"/>
      <c r="C9" s="1794"/>
      <c r="D9" s="1801"/>
      <c r="E9" s="1801"/>
      <c r="F9" s="228"/>
      <c r="G9" s="227"/>
      <c r="H9" s="227"/>
      <c r="I9" s="66"/>
      <c r="J9" s="66"/>
      <c r="K9" s="256"/>
      <c r="L9" s="256"/>
    </row>
    <row r="10" spans="1:12" ht="61.5" customHeight="1">
      <c r="A10" s="1757" t="s">
        <v>777</v>
      </c>
      <c r="B10" s="1757"/>
      <c r="C10" s="1757"/>
      <c r="D10" s="1757"/>
      <c r="E10" s="1757"/>
      <c r="F10" s="816"/>
      <c r="G10" s="816"/>
      <c r="H10" s="816"/>
      <c r="I10" s="707"/>
      <c r="J10" s="707"/>
      <c r="K10" s="256"/>
      <c r="L10" s="256"/>
    </row>
    <row r="11" spans="1:12" ht="14.25" customHeight="1">
      <c r="A11" s="72"/>
      <c r="B11" s="73"/>
      <c r="C11" s="73"/>
      <c r="D11" s="73"/>
      <c r="E11" s="73"/>
      <c r="F11" s="73"/>
      <c r="G11" s="74"/>
      <c r="H11" s="74"/>
      <c r="I11" s="707"/>
      <c r="J11" s="707"/>
      <c r="K11" s="256"/>
      <c r="L11" s="256"/>
    </row>
    <row r="12" spans="1:12" ht="31.5" customHeight="1">
      <c r="A12" s="1808" t="s">
        <v>264</v>
      </c>
      <c r="B12" s="1780" t="s">
        <v>507</v>
      </c>
      <c r="C12" s="1808" t="s">
        <v>508</v>
      </c>
      <c r="D12" s="1782" t="s">
        <v>285</v>
      </c>
      <c r="E12" s="1784" t="s">
        <v>393</v>
      </c>
      <c r="F12" s="1788" t="s">
        <v>394</v>
      </c>
      <c r="G12" s="1746"/>
      <c r="H12" s="1002"/>
      <c r="I12" s="1763" t="s">
        <v>406</v>
      </c>
      <c r="J12" s="848"/>
      <c r="K12" s="406"/>
      <c r="L12" s="256"/>
    </row>
    <row r="13" spans="1:13" ht="32.25" customHeight="1">
      <c r="A13" s="1779"/>
      <c r="B13" s="1781"/>
      <c r="C13" s="1779"/>
      <c r="D13" s="1783"/>
      <c r="E13" s="1785"/>
      <c r="F13" s="8" t="s">
        <v>385</v>
      </c>
      <c r="G13" s="432" t="s">
        <v>892</v>
      </c>
      <c r="H13" s="10" t="s">
        <v>405</v>
      </c>
      <c r="I13" s="1750"/>
      <c r="J13" s="849"/>
      <c r="K13" s="406"/>
      <c r="L13" s="256"/>
      <c r="M13" s="83"/>
    </row>
    <row r="14" spans="1:13" ht="14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432">
        <v>7</v>
      </c>
      <c r="H14" s="10"/>
      <c r="I14" s="547">
        <v>8</v>
      </c>
      <c r="J14" s="850"/>
      <c r="K14" s="406"/>
      <c r="L14" s="256"/>
      <c r="M14" s="84"/>
    </row>
    <row r="15" spans="1:13" ht="21.75" customHeight="1">
      <c r="A15" s="1790" t="s">
        <v>158</v>
      </c>
      <c r="B15" s="1791"/>
      <c r="C15" s="1791"/>
      <c r="D15" s="1791"/>
      <c r="E15" s="1791"/>
      <c r="F15" s="89"/>
      <c r="G15" s="433"/>
      <c r="H15" s="9"/>
      <c r="I15" s="541"/>
      <c r="J15" s="851"/>
      <c r="K15" s="406"/>
      <c r="L15" s="256"/>
      <c r="M15" s="84"/>
    </row>
    <row r="16" spans="1:14" ht="48" customHeight="1">
      <c r="A16" s="15">
        <v>1</v>
      </c>
      <c r="B16" s="519" t="s">
        <v>288</v>
      </c>
      <c r="C16" s="11">
        <v>2210</v>
      </c>
      <c r="D16" s="58">
        <v>15050</v>
      </c>
      <c r="E16" s="820" t="s">
        <v>287</v>
      </c>
      <c r="F16" s="58"/>
      <c r="G16" s="97" t="s">
        <v>890</v>
      </c>
      <c r="H16" s="820" t="s">
        <v>333</v>
      </c>
      <c r="I16" s="573" t="s">
        <v>1060</v>
      </c>
      <c r="J16" s="573" t="s">
        <v>1060</v>
      </c>
      <c r="K16" s="487" t="s">
        <v>751</v>
      </c>
      <c r="L16" s="256"/>
      <c r="M16" s="626"/>
      <c r="N16" s="626"/>
    </row>
    <row r="17" spans="1:14" ht="42.75" customHeight="1">
      <c r="A17" s="11">
        <v>2</v>
      </c>
      <c r="B17" s="21" t="s">
        <v>202</v>
      </c>
      <c r="C17" s="11">
        <v>2210</v>
      </c>
      <c r="D17" s="58">
        <v>7400</v>
      </c>
      <c r="E17" s="18" t="s">
        <v>289</v>
      </c>
      <c r="F17" s="58"/>
      <c r="G17" s="97" t="s">
        <v>890</v>
      </c>
      <c r="H17" s="18" t="s">
        <v>183</v>
      </c>
      <c r="I17" s="551" t="s">
        <v>992</v>
      </c>
      <c r="J17" s="551" t="s">
        <v>992</v>
      </c>
      <c r="K17" s="406"/>
      <c r="L17" s="256"/>
      <c r="M17" s="626"/>
      <c r="N17" s="626"/>
    </row>
    <row r="18" spans="1:14" s="244" customFormat="1" ht="15.75">
      <c r="A18" s="15">
        <v>3</v>
      </c>
      <c r="B18" s="519" t="s">
        <v>378</v>
      </c>
      <c r="C18" s="11">
        <v>2210</v>
      </c>
      <c r="D18" s="58">
        <v>12240</v>
      </c>
      <c r="E18" s="18" t="s">
        <v>289</v>
      </c>
      <c r="F18" s="58">
        <v>12240</v>
      </c>
      <c r="G18" s="21" t="s">
        <v>888</v>
      </c>
      <c r="H18" s="18" t="s">
        <v>170</v>
      </c>
      <c r="I18" s="551" t="s">
        <v>993</v>
      </c>
      <c r="J18" s="551" t="s">
        <v>993</v>
      </c>
      <c r="K18" s="822"/>
      <c r="L18" s="429"/>
      <c r="M18" s="626"/>
      <c r="N18" s="626"/>
    </row>
    <row r="19" spans="1:14" ht="15.75">
      <c r="A19" s="11">
        <v>4</v>
      </c>
      <c r="B19" s="519" t="s">
        <v>292</v>
      </c>
      <c r="C19" s="11">
        <v>2210</v>
      </c>
      <c r="D19" s="58">
        <v>4000</v>
      </c>
      <c r="E19" s="18" t="s">
        <v>289</v>
      </c>
      <c r="F19" s="58"/>
      <c r="G19" s="21" t="s">
        <v>888</v>
      </c>
      <c r="H19" s="18" t="s">
        <v>171</v>
      </c>
      <c r="I19" s="551" t="s">
        <v>994</v>
      </c>
      <c r="J19" s="551" t="s">
        <v>994</v>
      </c>
      <c r="K19" s="406"/>
      <c r="L19" s="256"/>
      <c r="M19" s="626"/>
      <c r="N19" s="626"/>
    </row>
    <row r="20" spans="1:14" s="244" customFormat="1" ht="19.5" customHeight="1">
      <c r="A20" s="15">
        <v>5</v>
      </c>
      <c r="B20" s="21" t="s">
        <v>294</v>
      </c>
      <c r="C20" s="11">
        <v>2210</v>
      </c>
      <c r="D20" s="58">
        <v>6000</v>
      </c>
      <c r="E20" s="18" t="s">
        <v>289</v>
      </c>
      <c r="F20" s="58"/>
      <c r="G20" s="97" t="s">
        <v>890</v>
      </c>
      <c r="H20" s="18" t="s">
        <v>172</v>
      </c>
      <c r="I20" s="458" t="s">
        <v>479</v>
      </c>
      <c r="J20" s="854" t="s">
        <v>479</v>
      </c>
      <c r="K20" s="487" t="s">
        <v>478</v>
      </c>
      <c r="L20" s="487" t="s">
        <v>479</v>
      </c>
      <c r="M20" s="626"/>
      <c r="N20" s="626"/>
    </row>
    <row r="21" spans="1:14" s="244" customFormat="1" ht="38.25">
      <c r="A21" s="11">
        <v>6</v>
      </c>
      <c r="B21" s="519" t="s">
        <v>204</v>
      </c>
      <c r="C21" s="11">
        <v>2210</v>
      </c>
      <c r="D21" s="360">
        <v>2000</v>
      </c>
      <c r="E21" s="350" t="s">
        <v>289</v>
      </c>
      <c r="F21" s="360">
        <v>2000</v>
      </c>
      <c r="G21" s="21" t="s">
        <v>888</v>
      </c>
      <c r="H21" s="975" t="s">
        <v>174</v>
      </c>
      <c r="I21" s="551" t="s">
        <v>995</v>
      </c>
      <c r="J21" s="551" t="s">
        <v>995</v>
      </c>
      <c r="K21" s="822"/>
      <c r="L21" s="429"/>
      <c r="M21" s="626"/>
      <c r="N21" s="626"/>
    </row>
    <row r="22" spans="1:14" ht="24.75" customHeight="1">
      <c r="A22" s="15">
        <v>7</v>
      </c>
      <c r="B22" s="519" t="s">
        <v>298</v>
      </c>
      <c r="C22" s="11">
        <v>2210</v>
      </c>
      <c r="D22" s="360">
        <v>12000</v>
      </c>
      <c r="E22" s="350" t="s">
        <v>289</v>
      </c>
      <c r="F22" s="360"/>
      <c r="G22" s="97" t="s">
        <v>890</v>
      </c>
      <c r="H22" s="350" t="s">
        <v>205</v>
      </c>
      <c r="I22" s="708" t="s">
        <v>1059</v>
      </c>
      <c r="J22" s="708" t="s">
        <v>1059</v>
      </c>
      <c r="K22" s="406"/>
      <c r="L22" s="256"/>
      <c r="M22" s="626"/>
      <c r="N22" s="626"/>
    </row>
    <row r="23" spans="1:14" ht="25.5">
      <c r="A23" s="11">
        <v>8</v>
      </c>
      <c r="B23" s="21" t="s">
        <v>299</v>
      </c>
      <c r="C23" s="11">
        <v>2210</v>
      </c>
      <c r="D23" s="360">
        <v>9121.38</v>
      </c>
      <c r="E23" s="350" t="s">
        <v>289</v>
      </c>
      <c r="F23" s="360">
        <v>9121.38</v>
      </c>
      <c r="G23" s="97" t="s">
        <v>890</v>
      </c>
      <c r="H23" s="350" t="s">
        <v>1056</v>
      </c>
      <c r="I23" s="711" t="s">
        <v>764</v>
      </c>
      <c r="J23" s="711" t="s">
        <v>764</v>
      </c>
      <c r="K23" s="406"/>
      <c r="L23" s="256"/>
      <c r="M23" s="627"/>
      <c r="N23" s="626"/>
    </row>
    <row r="24" spans="1:14" ht="21.75" customHeight="1">
      <c r="A24" s="15">
        <v>9</v>
      </c>
      <c r="B24" s="519" t="s">
        <v>1115</v>
      </c>
      <c r="C24" s="11">
        <v>2210</v>
      </c>
      <c r="D24" s="360">
        <v>36827.51</v>
      </c>
      <c r="E24" s="350" t="s">
        <v>289</v>
      </c>
      <c r="F24" s="360">
        <v>22786.89</v>
      </c>
      <c r="G24" s="97" t="s">
        <v>890</v>
      </c>
      <c r="H24" s="350" t="s">
        <v>334</v>
      </c>
      <c r="I24" s="550" t="s">
        <v>480</v>
      </c>
      <c r="J24" s="550" t="s">
        <v>480</v>
      </c>
      <c r="K24" s="406" t="s">
        <v>480</v>
      </c>
      <c r="L24" s="518">
        <v>92647.99</v>
      </c>
      <c r="M24" s="627"/>
      <c r="N24" s="627"/>
    </row>
    <row r="25" spans="1:14" ht="25.5">
      <c r="A25" s="11">
        <v>10</v>
      </c>
      <c r="B25" s="837" t="s">
        <v>569</v>
      </c>
      <c r="C25" s="11">
        <v>2210</v>
      </c>
      <c r="D25" s="360">
        <v>5000</v>
      </c>
      <c r="E25" s="350" t="s">
        <v>289</v>
      </c>
      <c r="F25" s="360">
        <v>496.8</v>
      </c>
      <c r="G25" s="97" t="s">
        <v>890</v>
      </c>
      <c r="H25" s="350" t="s">
        <v>175</v>
      </c>
      <c r="I25" s="551" t="s">
        <v>765</v>
      </c>
      <c r="J25" s="551" t="s">
        <v>193</v>
      </c>
      <c r="K25" s="795">
        <v>11355.86</v>
      </c>
      <c r="L25" s="256"/>
      <c r="M25" s="627"/>
      <c r="N25" s="627"/>
    </row>
    <row r="26" spans="1:14" ht="38.25">
      <c r="A26" s="15">
        <v>11</v>
      </c>
      <c r="B26" s="49" t="s">
        <v>900</v>
      </c>
      <c r="C26" s="11">
        <v>2210</v>
      </c>
      <c r="D26" s="360">
        <v>99000</v>
      </c>
      <c r="E26" s="350" t="s">
        <v>289</v>
      </c>
      <c r="F26" s="360">
        <v>29250.6</v>
      </c>
      <c r="G26" s="97" t="s">
        <v>890</v>
      </c>
      <c r="H26" s="938" t="s">
        <v>173</v>
      </c>
      <c r="I26" s="807" t="s">
        <v>766</v>
      </c>
      <c r="J26" s="807" t="s">
        <v>766</v>
      </c>
      <c r="K26" s="406"/>
      <c r="L26" s="256"/>
      <c r="M26" s="626"/>
      <c r="N26" s="626"/>
    </row>
    <row r="27" spans="1:14" ht="15.75">
      <c r="A27" s="11">
        <v>12</v>
      </c>
      <c r="B27" s="985" t="s">
        <v>44</v>
      </c>
      <c r="C27" s="11">
        <v>2210</v>
      </c>
      <c r="D27" s="360">
        <v>15000</v>
      </c>
      <c r="E27" s="350" t="s">
        <v>289</v>
      </c>
      <c r="F27" s="360">
        <v>0</v>
      </c>
      <c r="G27" s="97"/>
      <c r="H27" t="s">
        <v>45</v>
      </c>
      <c r="I27" s="807"/>
      <c r="J27" s="807"/>
      <c r="K27" s="406"/>
      <c r="L27" s="256"/>
      <c r="M27" s="626"/>
      <c r="N27" s="626"/>
    </row>
    <row r="28" spans="1:14" ht="17.25" customHeight="1">
      <c r="A28" s="15">
        <v>13</v>
      </c>
      <c r="B28" s="837" t="s">
        <v>1121</v>
      </c>
      <c r="C28" s="11">
        <v>2210</v>
      </c>
      <c r="D28" s="360">
        <v>45000</v>
      </c>
      <c r="E28" s="350" t="s">
        <v>289</v>
      </c>
      <c r="F28" s="360">
        <v>34534.2</v>
      </c>
      <c r="G28" s="97" t="s">
        <v>890</v>
      </c>
      <c r="H28" s="350" t="s">
        <v>176</v>
      </c>
      <c r="I28" s="551" t="s">
        <v>355</v>
      </c>
      <c r="J28" s="551" t="s">
        <v>355</v>
      </c>
      <c r="K28" s="406"/>
      <c r="L28" s="256"/>
      <c r="M28" s="626"/>
      <c r="N28" s="626"/>
    </row>
    <row r="29" spans="1:14" ht="32.25" customHeight="1">
      <c r="A29" s="11">
        <v>14</v>
      </c>
      <c r="B29" s="838" t="s">
        <v>1015</v>
      </c>
      <c r="C29" s="11">
        <v>2210</v>
      </c>
      <c r="D29" s="360">
        <v>24962.17</v>
      </c>
      <c r="E29" s="350" t="s">
        <v>289</v>
      </c>
      <c r="F29" s="360">
        <v>11390.59</v>
      </c>
      <c r="G29" s="97" t="s">
        <v>890</v>
      </c>
      <c r="H29" s="350" t="s">
        <v>177</v>
      </c>
      <c r="I29" s="551" t="s">
        <v>1058</v>
      </c>
      <c r="J29" s="551" t="s">
        <v>1058</v>
      </c>
      <c r="K29" s="406"/>
      <c r="L29" s="256"/>
      <c r="M29" s="626"/>
      <c r="N29" s="626"/>
    </row>
    <row r="30" spans="1:14" ht="33" customHeight="1">
      <c r="A30" s="15">
        <v>15</v>
      </c>
      <c r="B30" s="838" t="s">
        <v>1016</v>
      </c>
      <c r="C30" s="11">
        <v>2210</v>
      </c>
      <c r="D30" s="58">
        <v>89055.04</v>
      </c>
      <c r="E30" s="350" t="s">
        <v>289</v>
      </c>
      <c r="F30" s="360"/>
      <c r="G30" s="97" t="s">
        <v>890</v>
      </c>
      <c r="H30" s="350" t="s">
        <v>178</v>
      </c>
      <c r="I30" s="712" t="s">
        <v>105</v>
      </c>
      <c r="J30" s="712" t="s">
        <v>105</v>
      </c>
      <c r="K30" s="406"/>
      <c r="L30" s="256"/>
      <c r="M30" s="626"/>
      <c r="N30" s="626"/>
    </row>
    <row r="31" spans="1:14" ht="30.75" customHeight="1">
      <c r="A31" s="11">
        <v>16</v>
      </c>
      <c r="B31" s="26" t="s">
        <v>657</v>
      </c>
      <c r="C31" s="11">
        <v>2210</v>
      </c>
      <c r="D31" s="751">
        <v>33921</v>
      </c>
      <c r="E31" s="350" t="s">
        <v>289</v>
      </c>
      <c r="F31" s="360"/>
      <c r="G31" s="97"/>
      <c r="H31" s="350" t="s">
        <v>656</v>
      </c>
      <c r="I31" s="712"/>
      <c r="J31" s="712"/>
      <c r="K31" s="406"/>
      <c r="L31" s="256"/>
      <c r="M31" s="626" t="s">
        <v>661</v>
      </c>
      <c r="N31" s="626"/>
    </row>
    <row r="32" spans="1:14" ht="31.5" customHeight="1">
      <c r="A32" s="15">
        <v>17</v>
      </c>
      <c r="B32" s="26" t="s">
        <v>1017</v>
      </c>
      <c r="C32" s="11">
        <v>2210</v>
      </c>
      <c r="D32" s="497">
        <v>99452</v>
      </c>
      <c r="E32" s="350" t="s">
        <v>289</v>
      </c>
      <c r="F32" s="360">
        <v>99452</v>
      </c>
      <c r="G32" s="97" t="s">
        <v>890</v>
      </c>
      <c r="H32" s="350" t="s">
        <v>179</v>
      </c>
      <c r="I32" s="551" t="s">
        <v>356</v>
      </c>
      <c r="J32" s="551" t="s">
        <v>356</v>
      </c>
      <c r="K32" s="406"/>
      <c r="L32" s="406"/>
      <c r="M32" s="627"/>
      <c r="N32" s="626"/>
    </row>
    <row r="33" spans="1:14" ht="21" customHeight="1">
      <c r="A33" s="11">
        <v>18</v>
      </c>
      <c r="B33" s="837" t="s">
        <v>1126</v>
      </c>
      <c r="C33" s="11">
        <v>2210</v>
      </c>
      <c r="D33" s="58">
        <v>7100</v>
      </c>
      <c r="E33" s="350" t="s">
        <v>289</v>
      </c>
      <c r="F33" s="360">
        <v>0</v>
      </c>
      <c r="G33" s="97" t="s">
        <v>890</v>
      </c>
      <c r="H33" s="350" t="s">
        <v>527</v>
      </c>
      <c r="I33" s="551" t="s">
        <v>357</v>
      </c>
      <c r="J33" s="551" t="s">
        <v>357</v>
      </c>
      <c r="K33" s="822"/>
      <c r="L33" s="406"/>
      <c r="M33" s="626"/>
      <c r="N33" s="627"/>
    </row>
    <row r="34" spans="1:14" ht="57" customHeight="1">
      <c r="A34" s="15">
        <v>19</v>
      </c>
      <c r="B34" s="49" t="s">
        <v>824</v>
      </c>
      <c r="C34" s="11">
        <v>2210</v>
      </c>
      <c r="D34" s="360">
        <v>9000</v>
      </c>
      <c r="E34" s="350" t="s">
        <v>289</v>
      </c>
      <c r="F34" s="360">
        <v>0</v>
      </c>
      <c r="G34" s="97" t="s">
        <v>890</v>
      </c>
      <c r="H34" s="350" t="s">
        <v>798</v>
      </c>
      <c r="I34" s="788" t="s">
        <v>358</v>
      </c>
      <c r="J34" s="788" t="s">
        <v>358</v>
      </c>
      <c r="K34" s="406"/>
      <c r="L34" s="630"/>
      <c r="M34" s="628"/>
      <c r="N34" s="628"/>
    </row>
    <row r="35" spans="1:14" ht="36.75" customHeight="1">
      <c r="A35" s="11">
        <v>20</v>
      </c>
      <c r="B35" s="26" t="s">
        <v>825</v>
      </c>
      <c r="C35" s="11">
        <v>2210</v>
      </c>
      <c r="D35" s="349">
        <v>45000</v>
      </c>
      <c r="E35" s="350" t="s">
        <v>289</v>
      </c>
      <c r="F35" s="349">
        <v>14355.52</v>
      </c>
      <c r="G35" s="97" t="s">
        <v>890</v>
      </c>
      <c r="H35" s="350" t="s">
        <v>826</v>
      </c>
      <c r="I35" s="551" t="s">
        <v>768</v>
      </c>
      <c r="J35" s="551" t="s">
        <v>768</v>
      </c>
      <c r="K35" s="406"/>
      <c r="L35" s="406"/>
      <c r="M35" s="626"/>
      <c r="N35" s="628"/>
    </row>
    <row r="36" spans="1:14" s="244" customFormat="1" ht="35.25" customHeight="1">
      <c r="A36" s="15">
        <v>21</v>
      </c>
      <c r="B36" s="26" t="s">
        <v>528</v>
      </c>
      <c r="C36" s="11">
        <v>2210</v>
      </c>
      <c r="D36" s="360">
        <v>9069.83</v>
      </c>
      <c r="E36" s="350" t="s">
        <v>289</v>
      </c>
      <c r="F36" s="360">
        <v>0</v>
      </c>
      <c r="G36" s="97" t="s">
        <v>890</v>
      </c>
      <c r="H36" s="21" t="s">
        <v>332</v>
      </c>
      <c r="I36" s="806" t="s">
        <v>721</v>
      </c>
      <c r="J36" s="806" t="s">
        <v>721</v>
      </c>
      <c r="K36" s="822"/>
      <c r="L36" s="822"/>
      <c r="M36" s="626"/>
      <c r="N36" s="628"/>
    </row>
    <row r="37" spans="1:14" ht="38.25">
      <c r="A37" s="11">
        <v>22</v>
      </c>
      <c r="B37" s="26" t="s">
        <v>872</v>
      </c>
      <c r="C37" s="11">
        <v>2210</v>
      </c>
      <c r="D37" s="349">
        <v>18105.19</v>
      </c>
      <c r="E37" s="350" t="s">
        <v>289</v>
      </c>
      <c r="F37" s="58">
        <f>5637+3582+3886.19</f>
        <v>13105.19</v>
      </c>
      <c r="G37" s="97" t="s">
        <v>890</v>
      </c>
      <c r="H37" s="983" t="s">
        <v>901</v>
      </c>
      <c r="I37" s="551" t="s">
        <v>582</v>
      </c>
      <c r="J37" s="551" t="s">
        <v>582</v>
      </c>
      <c r="K37" s="406"/>
      <c r="L37" s="406"/>
      <c r="M37" s="629" t="s">
        <v>658</v>
      </c>
      <c r="N37" s="629"/>
    </row>
    <row r="38" spans="1:13" ht="51.75" customHeight="1">
      <c r="A38" s="15">
        <v>23</v>
      </c>
      <c r="B38" s="838" t="s">
        <v>409</v>
      </c>
      <c r="C38" s="11">
        <v>2210</v>
      </c>
      <c r="D38" s="58">
        <v>5812.15</v>
      </c>
      <c r="E38" s="52" t="s">
        <v>289</v>
      </c>
      <c r="F38" s="58">
        <v>3639.6</v>
      </c>
      <c r="G38" s="97" t="s">
        <v>890</v>
      </c>
      <c r="H38" s="350" t="s">
        <v>774</v>
      </c>
      <c r="I38" s="727"/>
      <c r="J38" s="969"/>
      <c r="K38" s="427"/>
      <c r="L38" s="256"/>
      <c r="M38" s="256" t="s">
        <v>660</v>
      </c>
    </row>
    <row r="39" spans="1:14" ht="38.25">
      <c r="A39" s="11">
        <v>24</v>
      </c>
      <c r="B39" s="26" t="s">
        <v>526</v>
      </c>
      <c r="C39" s="11">
        <v>2210</v>
      </c>
      <c r="D39" s="349">
        <v>8368.48</v>
      </c>
      <c r="E39" s="52" t="s">
        <v>289</v>
      </c>
      <c r="F39" s="349">
        <v>4265.48</v>
      </c>
      <c r="G39" s="97" t="s">
        <v>890</v>
      </c>
      <c r="H39" s="9" t="s">
        <v>865</v>
      </c>
      <c r="I39" s="908" t="s">
        <v>667</v>
      </c>
      <c r="J39" s="551"/>
      <c r="K39" s="406"/>
      <c r="L39" s="406"/>
      <c r="M39" s="629"/>
      <c r="N39" s="629"/>
    </row>
    <row r="40" spans="1:14" ht="27.75" customHeight="1">
      <c r="A40" s="15">
        <v>25</v>
      </c>
      <c r="B40" s="305" t="s">
        <v>1018</v>
      </c>
      <c r="C40" s="11">
        <v>2210</v>
      </c>
      <c r="D40" s="349">
        <v>17358.62</v>
      </c>
      <c r="E40" s="350" t="s">
        <v>289</v>
      </c>
      <c r="F40" s="349"/>
      <c r="G40" s="97" t="s">
        <v>890</v>
      </c>
      <c r="H40" s="350" t="s">
        <v>831</v>
      </c>
      <c r="I40" s="551" t="s">
        <v>723</v>
      </c>
      <c r="J40" s="551" t="s">
        <v>723</v>
      </c>
      <c r="K40" s="406"/>
      <c r="L40" s="406"/>
      <c r="M40" s="628"/>
      <c r="N40" s="628"/>
    </row>
    <row r="41" spans="1:14" ht="15.75" customHeight="1">
      <c r="A41" s="11">
        <v>26</v>
      </c>
      <c r="B41" s="305" t="s">
        <v>22</v>
      </c>
      <c r="C41" s="11">
        <v>2210</v>
      </c>
      <c r="D41" s="349">
        <v>33281.37</v>
      </c>
      <c r="E41" s="350" t="s">
        <v>289</v>
      </c>
      <c r="F41" s="349">
        <v>18281.37</v>
      </c>
      <c r="G41" s="97" t="s">
        <v>890</v>
      </c>
      <c r="H41" s="350" t="s">
        <v>832</v>
      </c>
      <c r="I41" s="808" t="s">
        <v>24</v>
      </c>
      <c r="J41" s="808" t="s">
        <v>24</v>
      </c>
      <c r="K41" s="406"/>
      <c r="L41" s="256"/>
      <c r="M41" s="626"/>
      <c r="N41" s="630"/>
    </row>
    <row r="42" spans="1:14" ht="18.75" customHeight="1">
      <c r="A42" s="15">
        <v>27</v>
      </c>
      <c r="B42" s="305" t="s">
        <v>1019</v>
      </c>
      <c r="C42" s="11">
        <v>2210</v>
      </c>
      <c r="D42" s="751">
        <v>7129</v>
      </c>
      <c r="E42" s="350" t="s">
        <v>289</v>
      </c>
      <c r="F42" s="751">
        <v>279</v>
      </c>
      <c r="G42" s="21" t="s">
        <v>890</v>
      </c>
      <c r="H42" s="350" t="s">
        <v>833</v>
      </c>
      <c r="I42" s="550" t="s">
        <v>767</v>
      </c>
      <c r="J42" s="550" t="s">
        <v>767</v>
      </c>
      <c r="K42" s="406" t="s">
        <v>717</v>
      </c>
      <c r="L42" s="256"/>
      <c r="M42" s="626"/>
      <c r="N42" s="626"/>
    </row>
    <row r="43" spans="1:14" ht="27" customHeight="1">
      <c r="A43" s="11">
        <v>28</v>
      </c>
      <c r="B43" s="305" t="s">
        <v>823</v>
      </c>
      <c r="C43" s="11">
        <v>2210</v>
      </c>
      <c r="D43" s="751">
        <v>950</v>
      </c>
      <c r="E43" s="52" t="s">
        <v>289</v>
      </c>
      <c r="F43" s="751">
        <v>950</v>
      </c>
      <c r="G43" s="21" t="s">
        <v>890</v>
      </c>
      <c r="H43" s="965" t="s">
        <v>951</v>
      </c>
      <c r="I43" s="958" t="s">
        <v>951</v>
      </c>
      <c r="J43" s="550"/>
      <c r="K43" s="406"/>
      <c r="L43" s="256"/>
      <c r="M43" s="626"/>
      <c r="N43" s="626"/>
    </row>
    <row r="44" spans="1:14" ht="18.75" customHeight="1">
      <c r="A44" s="15">
        <v>29</v>
      </c>
      <c r="B44" s="305" t="s">
        <v>438</v>
      </c>
      <c r="C44" s="11">
        <v>2210</v>
      </c>
      <c r="D44" s="751">
        <v>21710.17</v>
      </c>
      <c r="E44" s="52" t="s">
        <v>289</v>
      </c>
      <c r="F44" s="751">
        <v>21710.17</v>
      </c>
      <c r="G44" s="21" t="s">
        <v>890</v>
      </c>
      <c r="H44" s="965" t="s">
        <v>440</v>
      </c>
      <c r="I44" s="958" t="s">
        <v>440</v>
      </c>
      <c r="J44" s="550"/>
      <c r="K44" s="406"/>
      <c r="L44" s="256"/>
      <c r="M44" s="626"/>
      <c r="N44" s="626"/>
    </row>
    <row r="45" spans="1:14" ht="18.75" customHeight="1">
      <c r="A45" s="11">
        <v>30</v>
      </c>
      <c r="B45" s="305" t="s">
        <v>771</v>
      </c>
      <c r="C45" s="11">
        <v>2210</v>
      </c>
      <c r="D45" s="751">
        <v>6077.52</v>
      </c>
      <c r="E45" s="52" t="s">
        <v>289</v>
      </c>
      <c r="F45" s="751">
        <v>6077.52</v>
      </c>
      <c r="G45" s="21" t="s">
        <v>890</v>
      </c>
      <c r="H45" s="965" t="s">
        <v>648</v>
      </c>
      <c r="I45" s="958"/>
      <c r="J45" s="550"/>
      <c r="K45" s="406"/>
      <c r="L45" s="256"/>
      <c r="M45" s="1014"/>
      <c r="N45" s="626"/>
    </row>
    <row r="46" spans="1:14" ht="26.25" customHeight="1">
      <c r="A46" s="15">
        <v>31</v>
      </c>
      <c r="B46" s="632" t="s">
        <v>217</v>
      </c>
      <c r="C46" s="11">
        <v>2210</v>
      </c>
      <c r="D46" s="349">
        <v>2372.67</v>
      </c>
      <c r="E46" s="350" t="s">
        <v>289</v>
      </c>
      <c r="F46" s="751">
        <v>241.2</v>
      </c>
      <c r="G46" s="21" t="s">
        <v>890</v>
      </c>
      <c r="H46" s="350" t="s">
        <v>836</v>
      </c>
      <c r="I46" s="550" t="s">
        <v>1144</v>
      </c>
      <c r="J46" s="550"/>
      <c r="K46" s="406"/>
      <c r="L46" s="256"/>
      <c r="M46" s="626"/>
      <c r="N46" s="626"/>
    </row>
    <row r="47" spans="1:14" ht="18.75" customHeight="1">
      <c r="A47" s="11">
        <v>32</v>
      </c>
      <c r="B47" s="632" t="s">
        <v>1145</v>
      </c>
      <c r="C47" s="11">
        <v>2210</v>
      </c>
      <c r="D47" s="349">
        <v>5132.82</v>
      </c>
      <c r="E47" s="350" t="s">
        <v>289</v>
      </c>
      <c r="F47" s="349">
        <v>1540.49</v>
      </c>
      <c r="G47" s="21" t="s">
        <v>890</v>
      </c>
      <c r="H47" s="350" t="s">
        <v>837</v>
      </c>
      <c r="I47" s="550" t="s">
        <v>1146</v>
      </c>
      <c r="J47" s="550"/>
      <c r="K47" s="406"/>
      <c r="L47" s="256"/>
      <c r="M47" s="626"/>
      <c r="N47" s="626"/>
    </row>
    <row r="48" spans="1:14" ht="18.75" customHeight="1">
      <c r="A48" s="15">
        <v>33</v>
      </c>
      <c r="B48" s="632" t="s">
        <v>117</v>
      </c>
      <c r="C48" s="11">
        <v>2210</v>
      </c>
      <c r="D48" s="349">
        <v>3283.28</v>
      </c>
      <c r="E48" s="350" t="s">
        <v>289</v>
      </c>
      <c r="F48" s="349">
        <v>547.21</v>
      </c>
      <c r="G48" s="21" t="s">
        <v>890</v>
      </c>
      <c r="H48" s="350" t="s">
        <v>838</v>
      </c>
      <c r="I48" s="550" t="s">
        <v>118</v>
      </c>
      <c r="J48" s="550"/>
      <c r="K48" s="406"/>
      <c r="L48" s="256"/>
      <c r="M48" s="626"/>
      <c r="N48" s="626"/>
    </row>
    <row r="49" spans="1:14" ht="15" customHeight="1">
      <c r="A49" s="11">
        <v>34</v>
      </c>
      <c r="B49" s="632" t="s">
        <v>119</v>
      </c>
      <c r="C49" s="11">
        <v>2210</v>
      </c>
      <c r="D49" s="349">
        <v>14171.4</v>
      </c>
      <c r="E49" s="350" t="s">
        <v>289</v>
      </c>
      <c r="F49" s="349">
        <v>1224.72</v>
      </c>
      <c r="G49" s="21" t="s">
        <v>890</v>
      </c>
      <c r="H49" s="350" t="s">
        <v>335</v>
      </c>
      <c r="I49" s="550" t="s">
        <v>834</v>
      </c>
      <c r="J49" s="550"/>
      <c r="K49" s="406"/>
      <c r="L49" s="256"/>
      <c r="M49" s="626"/>
      <c r="N49" s="626"/>
    </row>
    <row r="50" spans="1:14" ht="18.75" customHeight="1">
      <c r="A50" s="15">
        <v>35</v>
      </c>
      <c r="B50" s="632" t="s">
        <v>120</v>
      </c>
      <c r="C50" s="11">
        <v>2210</v>
      </c>
      <c r="D50" s="349">
        <v>1295.04</v>
      </c>
      <c r="E50" s="350" t="s">
        <v>289</v>
      </c>
      <c r="F50" s="751">
        <v>136.32</v>
      </c>
      <c r="G50" s="21" t="s">
        <v>890</v>
      </c>
      <c r="H50" s="350" t="s">
        <v>839</v>
      </c>
      <c r="I50" s="550" t="s">
        <v>1149</v>
      </c>
      <c r="J50" s="550"/>
      <c r="K50" s="406"/>
      <c r="L50" s="256"/>
      <c r="M50" s="626"/>
      <c r="N50" s="626"/>
    </row>
    <row r="51" spans="1:14" ht="50.25" customHeight="1">
      <c r="A51" s="11">
        <v>36</v>
      </c>
      <c r="B51" s="12" t="s">
        <v>827</v>
      </c>
      <c r="C51" s="11">
        <v>2210</v>
      </c>
      <c r="D51" s="349">
        <v>5264.91</v>
      </c>
      <c r="E51" s="350" t="s">
        <v>289</v>
      </c>
      <c r="F51" s="349">
        <v>2147.25</v>
      </c>
      <c r="G51" s="21" t="s">
        <v>890</v>
      </c>
      <c r="H51" s="350" t="s">
        <v>218</v>
      </c>
      <c r="I51" s="550" t="s">
        <v>835</v>
      </c>
      <c r="J51" s="550"/>
      <c r="K51" s="406"/>
      <c r="L51" s="256"/>
      <c r="M51" s="626"/>
      <c r="N51" s="626"/>
    </row>
    <row r="52" spans="1:14" ht="17.25" customHeight="1">
      <c r="A52" s="15">
        <v>37</v>
      </c>
      <c r="B52" s="632" t="s">
        <v>510</v>
      </c>
      <c r="C52" s="11">
        <v>2210</v>
      </c>
      <c r="D52" s="349">
        <v>1338.12</v>
      </c>
      <c r="E52" s="350" t="s">
        <v>289</v>
      </c>
      <c r="F52" s="349">
        <v>643.08</v>
      </c>
      <c r="G52" s="21" t="s">
        <v>890</v>
      </c>
      <c r="H52" s="350" t="s">
        <v>840</v>
      </c>
      <c r="I52" s="550" t="s">
        <v>511</v>
      </c>
      <c r="J52" s="550"/>
      <c r="K52" s="406"/>
      <c r="L52" s="256"/>
      <c r="M52" s="626"/>
      <c r="N52" s="626"/>
    </row>
    <row r="53" spans="1:14" ht="22.5" customHeight="1">
      <c r="A53" s="11">
        <v>38</v>
      </c>
      <c r="B53" s="632" t="s">
        <v>742</v>
      </c>
      <c r="C53" s="11">
        <v>2210</v>
      </c>
      <c r="D53" s="349">
        <v>2607.12</v>
      </c>
      <c r="E53" s="350" t="s">
        <v>289</v>
      </c>
      <c r="F53" s="349">
        <v>1380.24</v>
      </c>
      <c r="G53" s="21" t="s">
        <v>890</v>
      </c>
      <c r="H53" s="350" t="s">
        <v>845</v>
      </c>
      <c r="I53" s="550" t="s">
        <v>741</v>
      </c>
      <c r="J53" s="550"/>
      <c r="K53" s="406"/>
      <c r="L53" s="256"/>
      <c r="M53" s="626"/>
      <c r="N53" s="626"/>
    </row>
    <row r="54" spans="1:14" ht="18" customHeight="1">
      <c r="A54" s="15">
        <v>39</v>
      </c>
      <c r="B54" s="632" t="s">
        <v>744</v>
      </c>
      <c r="C54" s="11">
        <v>2210</v>
      </c>
      <c r="D54" s="349">
        <v>6232.74</v>
      </c>
      <c r="E54" s="350" t="s">
        <v>289</v>
      </c>
      <c r="F54" s="349">
        <v>813.47</v>
      </c>
      <c r="G54" s="21" t="s">
        <v>890</v>
      </c>
      <c r="H54" s="350" t="s">
        <v>841</v>
      </c>
      <c r="I54" s="550" t="s">
        <v>743</v>
      </c>
      <c r="J54" s="550"/>
      <c r="K54" s="406"/>
      <c r="L54" s="256"/>
      <c r="M54" s="626"/>
      <c r="N54" s="626"/>
    </row>
    <row r="55" spans="1:14" ht="19.5" customHeight="1">
      <c r="A55" s="11">
        <v>40</v>
      </c>
      <c r="B55" s="632" t="s">
        <v>898</v>
      </c>
      <c r="C55" s="11">
        <v>2210</v>
      </c>
      <c r="D55" s="349">
        <v>5128.92</v>
      </c>
      <c r="E55" s="350" t="s">
        <v>289</v>
      </c>
      <c r="F55" s="349">
        <v>1020.97</v>
      </c>
      <c r="G55" s="21" t="s">
        <v>890</v>
      </c>
      <c r="H55" s="350" t="s">
        <v>897</v>
      </c>
      <c r="I55" s="550" t="s">
        <v>745</v>
      </c>
      <c r="J55" s="550"/>
      <c r="K55" s="406"/>
      <c r="L55" s="256"/>
      <c r="M55" s="626"/>
      <c r="N55" s="626"/>
    </row>
    <row r="56" spans="1:14" ht="36.75" customHeight="1">
      <c r="A56" s="15">
        <v>41</v>
      </c>
      <c r="B56" s="632" t="s">
        <v>43</v>
      </c>
      <c r="C56" s="11">
        <v>2210</v>
      </c>
      <c r="D56" s="349">
        <v>8789.76</v>
      </c>
      <c r="E56" s="350" t="s">
        <v>289</v>
      </c>
      <c r="F56" s="349">
        <v>8789.76</v>
      </c>
      <c r="G56" s="21" t="s">
        <v>890</v>
      </c>
      <c r="H56" s="814" t="s">
        <v>42</v>
      </c>
      <c r="I56" s="550" t="s">
        <v>746</v>
      </c>
      <c r="J56" s="550"/>
      <c r="K56" s="406"/>
      <c r="L56" s="256"/>
      <c r="M56" s="984"/>
      <c r="N56" s="626"/>
    </row>
    <row r="57" spans="1:14" ht="30" customHeight="1">
      <c r="A57" s="11">
        <v>42</v>
      </c>
      <c r="B57" s="796" t="s">
        <v>1083</v>
      </c>
      <c r="C57" s="11">
        <v>2210</v>
      </c>
      <c r="D57" s="349">
        <v>3044.16</v>
      </c>
      <c r="E57" s="350" t="s">
        <v>289</v>
      </c>
      <c r="F57" s="349">
        <v>702.72</v>
      </c>
      <c r="G57" s="21" t="s">
        <v>890</v>
      </c>
      <c r="H57" s="350" t="s">
        <v>220</v>
      </c>
      <c r="I57" s="550" t="s">
        <v>768</v>
      </c>
      <c r="J57" s="550"/>
      <c r="K57" s="406"/>
      <c r="L57" s="256"/>
      <c r="M57" s="626"/>
      <c r="N57" s="626"/>
    </row>
    <row r="58" spans="1:14" ht="18.75" customHeight="1">
      <c r="A58" s="15">
        <v>43</v>
      </c>
      <c r="B58" s="796" t="s">
        <v>864</v>
      </c>
      <c r="C58" s="11">
        <v>2210</v>
      </c>
      <c r="D58" s="349">
        <v>590.4</v>
      </c>
      <c r="E58" s="350" t="s">
        <v>289</v>
      </c>
      <c r="F58" s="751">
        <v>590.4</v>
      </c>
      <c r="G58" s="21" t="s">
        <v>890</v>
      </c>
      <c r="H58" s="350" t="s">
        <v>842</v>
      </c>
      <c r="I58" s="550" t="s">
        <v>414</v>
      </c>
      <c r="J58" s="550"/>
      <c r="K58" s="406"/>
      <c r="L58" s="256"/>
      <c r="M58" s="626"/>
      <c r="N58" s="626"/>
    </row>
    <row r="59" spans="1:14" ht="50.25" customHeight="1">
      <c r="A59" s="11">
        <v>44</v>
      </c>
      <c r="B59" s="20" t="s">
        <v>862</v>
      </c>
      <c r="C59" s="11">
        <v>2210</v>
      </c>
      <c r="D59" s="349">
        <v>2245.44</v>
      </c>
      <c r="E59" s="350" t="s">
        <v>289</v>
      </c>
      <c r="F59" s="349">
        <v>2245.44</v>
      </c>
      <c r="G59" s="21" t="s">
        <v>890</v>
      </c>
      <c r="H59" s="350" t="s">
        <v>219</v>
      </c>
      <c r="I59" s="550" t="s">
        <v>415</v>
      </c>
      <c r="J59" s="550"/>
      <c r="K59" s="406"/>
      <c r="L59" s="256"/>
      <c r="M59" s="626"/>
      <c r="N59" s="626"/>
    </row>
    <row r="60" spans="1:14" ht="18" customHeight="1">
      <c r="A60" s="15">
        <v>45</v>
      </c>
      <c r="B60" s="796" t="s">
        <v>416</v>
      </c>
      <c r="C60" s="11">
        <v>2210</v>
      </c>
      <c r="D60" s="349">
        <v>1972.33</v>
      </c>
      <c r="E60" s="350" t="s">
        <v>289</v>
      </c>
      <c r="F60" s="751">
        <v>947.28</v>
      </c>
      <c r="G60" s="21" t="s">
        <v>890</v>
      </c>
      <c r="H60" s="350" t="s">
        <v>843</v>
      </c>
      <c r="I60" s="550" t="s">
        <v>417</v>
      </c>
      <c r="J60" s="550"/>
      <c r="K60" s="406"/>
      <c r="L60" s="256"/>
      <c r="M60" s="626"/>
      <c r="N60" s="626"/>
    </row>
    <row r="61" spans="1:14" ht="18" customHeight="1">
      <c r="A61" s="11">
        <v>46</v>
      </c>
      <c r="B61" s="796" t="s">
        <v>1084</v>
      </c>
      <c r="C61" s="11">
        <v>2210</v>
      </c>
      <c r="D61" s="349">
        <v>1075.48</v>
      </c>
      <c r="E61" s="350" t="s">
        <v>289</v>
      </c>
      <c r="F61" s="751">
        <v>139.48</v>
      </c>
      <c r="G61" s="21" t="s">
        <v>890</v>
      </c>
      <c r="H61" s="350" t="s">
        <v>873</v>
      </c>
      <c r="I61" s="550"/>
      <c r="J61" s="550"/>
      <c r="K61" s="406"/>
      <c r="L61" s="256"/>
      <c r="M61" s="626"/>
      <c r="N61" s="626"/>
    </row>
    <row r="62" spans="1:16" ht="24" customHeight="1">
      <c r="A62" s="15">
        <v>47</v>
      </c>
      <c r="B62" s="305" t="s">
        <v>308</v>
      </c>
      <c r="C62" s="11">
        <v>2210</v>
      </c>
      <c r="D62" s="349">
        <v>35005.41</v>
      </c>
      <c r="E62" s="350" t="s">
        <v>289</v>
      </c>
      <c r="F62" s="751"/>
      <c r="G62" s="21"/>
      <c r="H62" s="21"/>
      <c r="I62" s="550"/>
      <c r="J62" s="550"/>
      <c r="K62" s="406"/>
      <c r="L62" s="256"/>
      <c r="M62" s="626"/>
      <c r="N62" s="349">
        <v>32129.01</v>
      </c>
      <c r="O62">
        <v>2876.4</v>
      </c>
      <c r="P62" s="347">
        <f>SUM(N62:O62)</f>
        <v>35005.409999999996</v>
      </c>
    </row>
    <row r="63" spans="1:14" ht="24" customHeight="1">
      <c r="A63" s="11">
        <v>48</v>
      </c>
      <c r="B63" s="388" t="s">
        <v>644</v>
      </c>
      <c r="C63" s="11">
        <v>2210</v>
      </c>
      <c r="D63" s="349">
        <v>806.4</v>
      </c>
      <c r="E63" s="52" t="s">
        <v>289</v>
      </c>
      <c r="F63" s="751">
        <v>48930.17</v>
      </c>
      <c r="G63" s="21"/>
      <c r="H63" s="21"/>
      <c r="I63" s="550"/>
      <c r="J63" s="550"/>
      <c r="K63" s="406"/>
      <c r="L63" s="256"/>
      <c r="M63" s="626"/>
      <c r="N63" s="626"/>
    </row>
    <row r="64" spans="1:14" ht="24" customHeight="1" hidden="1">
      <c r="A64" s="15"/>
      <c r="B64" s="388"/>
      <c r="C64" s="11"/>
      <c r="D64" s="349">
        <v>48930.17</v>
      </c>
      <c r="E64" s="52"/>
      <c r="F64" s="751"/>
      <c r="G64" s="21"/>
      <c r="H64" s="21"/>
      <c r="I64" s="550"/>
      <c r="J64" s="550"/>
      <c r="K64" s="406"/>
      <c r="L64" s="256"/>
      <c r="M64" s="626"/>
      <c r="N64" s="626"/>
    </row>
    <row r="65" spans="1:14" ht="24" customHeight="1" hidden="1">
      <c r="A65" s="15"/>
      <c r="B65" s="794" t="s">
        <v>201</v>
      </c>
      <c r="C65" s="11">
        <v>2210</v>
      </c>
      <c r="D65" s="921">
        <f>SUM(D16:D64)</f>
        <v>854278.0000000001</v>
      </c>
      <c r="E65" s="52" t="s">
        <v>289</v>
      </c>
      <c r="F65" s="922">
        <f>SUM(F16:F63)</f>
        <v>375976.50999999995</v>
      </c>
      <c r="G65" s="21"/>
      <c r="H65" s="21"/>
      <c r="I65" s="550"/>
      <c r="J65" s="550"/>
      <c r="K65" s="406"/>
      <c r="L65" s="256"/>
      <c r="M65" s="626"/>
      <c r="N65" s="626"/>
    </row>
    <row r="66" spans="1:14" ht="24" customHeight="1" hidden="1">
      <c r="A66" s="15"/>
      <c r="B66" s="504" t="s">
        <v>623</v>
      </c>
      <c r="C66" s="11">
        <v>2210</v>
      </c>
      <c r="D66" s="921">
        <f>SUM(D67)</f>
        <v>451622</v>
      </c>
      <c r="E66" s="52" t="s">
        <v>289</v>
      </c>
      <c r="F66" s="922"/>
      <c r="G66" s="21"/>
      <c r="H66" s="21"/>
      <c r="I66" s="550"/>
      <c r="J66" s="550"/>
      <c r="K66" s="406"/>
      <c r="L66" s="256"/>
      <c r="M66" s="626"/>
      <c r="N66" s="626"/>
    </row>
    <row r="67" spans="1:14" ht="44.25" customHeight="1" hidden="1">
      <c r="A67" s="15"/>
      <c r="B67" s="500" t="s">
        <v>857</v>
      </c>
      <c r="C67" s="11">
        <v>2210</v>
      </c>
      <c r="D67" s="1008">
        <v>451622</v>
      </c>
      <c r="E67" s="52" t="s">
        <v>289</v>
      </c>
      <c r="F67" s="922">
        <v>451621.92</v>
      </c>
      <c r="G67" s="21" t="s">
        <v>859</v>
      </c>
      <c r="H67" s="21"/>
      <c r="I67" s="550"/>
      <c r="J67" s="550"/>
      <c r="K67" s="406"/>
      <c r="L67" s="256"/>
      <c r="M67" s="626"/>
      <c r="N67" s="626"/>
    </row>
    <row r="68" spans="1:14" ht="27.75" customHeight="1" hidden="1">
      <c r="A68" s="15"/>
      <c r="B68" s="961" t="s">
        <v>875</v>
      </c>
      <c r="C68" s="11">
        <v>2210</v>
      </c>
      <c r="D68" s="921">
        <f>SUM(D65+D66)</f>
        <v>1305900</v>
      </c>
      <c r="E68" s="52" t="s">
        <v>289</v>
      </c>
      <c r="F68" s="922">
        <f>F65+F67</f>
        <v>827598.4299999999</v>
      </c>
      <c r="G68" s="21"/>
      <c r="H68" s="21"/>
      <c r="I68" s="550"/>
      <c r="J68" s="550"/>
      <c r="K68" s="406"/>
      <c r="L68" s="256"/>
      <c r="M68" s="626"/>
      <c r="N68" s="626"/>
    </row>
    <row r="69" spans="1:14" ht="24" customHeight="1" hidden="1">
      <c r="A69" s="15"/>
      <c r="B69" s="678" t="s">
        <v>1024</v>
      </c>
      <c r="C69" s="11">
        <v>2210</v>
      </c>
      <c r="D69" s="921">
        <v>1305900</v>
      </c>
      <c r="E69" s="52" t="s">
        <v>289</v>
      </c>
      <c r="F69" s="922"/>
      <c r="G69" s="21"/>
      <c r="H69" s="21"/>
      <c r="I69" s="550"/>
      <c r="J69" s="550"/>
      <c r="K69" s="406"/>
      <c r="L69" s="256"/>
      <c r="M69" s="626"/>
      <c r="N69" s="626"/>
    </row>
    <row r="70" spans="1:14" ht="15.75" hidden="1">
      <c r="A70" s="15"/>
      <c r="B70" s="794" t="s">
        <v>1029</v>
      </c>
      <c r="C70" s="11">
        <v>2210</v>
      </c>
      <c r="D70" s="349">
        <f>SUM(D69)-D67-D65</f>
        <v>0</v>
      </c>
      <c r="E70" s="52" t="s">
        <v>289</v>
      </c>
      <c r="F70" s="349"/>
      <c r="G70" s="21"/>
      <c r="H70" s="21"/>
      <c r="I70" s="551"/>
      <c r="J70" s="551"/>
      <c r="K70" s="406"/>
      <c r="L70" s="256"/>
      <c r="M70" s="403"/>
      <c r="N70" s="626"/>
    </row>
    <row r="71" spans="1:12" ht="24.75" customHeight="1">
      <c r="A71" s="1803" t="s">
        <v>160</v>
      </c>
      <c r="B71" s="1827"/>
      <c r="C71" s="1827"/>
      <c r="D71" s="1827"/>
      <c r="E71" s="1828"/>
      <c r="F71" s="417"/>
      <c r="G71" s="433"/>
      <c r="H71" s="9"/>
      <c r="I71" s="541"/>
      <c r="J71" s="560"/>
      <c r="L71" t="s">
        <v>796</v>
      </c>
    </row>
    <row r="72" spans="1:11" ht="34.5" customHeight="1">
      <c r="A72" s="669">
        <v>49</v>
      </c>
      <c r="B72" s="26" t="s">
        <v>265</v>
      </c>
      <c r="C72" s="670">
        <v>2240</v>
      </c>
      <c r="D72" s="275">
        <v>99900</v>
      </c>
      <c r="E72" s="52" t="s">
        <v>289</v>
      </c>
      <c r="F72" s="58">
        <v>99892.8</v>
      </c>
      <c r="G72" s="195" t="s">
        <v>888</v>
      </c>
      <c r="H72" s="972" t="s">
        <v>250</v>
      </c>
      <c r="I72" s="799" t="s">
        <v>727</v>
      </c>
      <c r="J72" s="799" t="s">
        <v>727</v>
      </c>
      <c r="K72" s="401" t="s">
        <v>710</v>
      </c>
    </row>
    <row r="73" spans="1:11" ht="37.5" customHeight="1">
      <c r="A73" s="669">
        <v>50</v>
      </c>
      <c r="B73" s="26" t="s">
        <v>266</v>
      </c>
      <c r="C73" s="670">
        <v>2240</v>
      </c>
      <c r="D73" s="58">
        <v>54700</v>
      </c>
      <c r="E73" s="52" t="s">
        <v>289</v>
      </c>
      <c r="F73" s="58">
        <v>54648</v>
      </c>
      <c r="G73" s="195" t="s">
        <v>888</v>
      </c>
      <c r="H73" s="52" t="s">
        <v>846</v>
      </c>
      <c r="I73" s="719" t="s">
        <v>215</v>
      </c>
      <c r="J73" s="878" t="s">
        <v>215</v>
      </c>
      <c r="K73" s="401" t="s">
        <v>685</v>
      </c>
    </row>
    <row r="74" spans="1:11" ht="15.75" customHeight="1">
      <c r="A74" s="669">
        <v>51</v>
      </c>
      <c r="B74" s="49" t="s">
        <v>504</v>
      </c>
      <c r="C74" s="670">
        <v>2240</v>
      </c>
      <c r="D74" s="275">
        <v>99000</v>
      </c>
      <c r="E74" s="52" t="s">
        <v>289</v>
      </c>
      <c r="F74" s="58">
        <v>96555.28</v>
      </c>
      <c r="G74" s="195" t="s">
        <v>888</v>
      </c>
      <c r="H74" s="974" t="s">
        <v>46</v>
      </c>
      <c r="I74" s="799" t="s">
        <v>694</v>
      </c>
      <c r="J74" s="927" t="s">
        <v>694</v>
      </c>
      <c r="K74" s="401"/>
    </row>
    <row r="75" spans="1:11" ht="20.25" customHeight="1">
      <c r="A75" s="669">
        <v>51</v>
      </c>
      <c r="B75" s="49" t="s">
        <v>855</v>
      </c>
      <c r="C75" s="670">
        <v>2240</v>
      </c>
      <c r="D75" s="275">
        <v>16800</v>
      </c>
      <c r="E75" s="52" t="s">
        <v>289</v>
      </c>
      <c r="F75" s="58"/>
      <c r="G75" s="195"/>
      <c r="H75" s="974" t="s">
        <v>856</v>
      </c>
      <c r="I75" s="799"/>
      <c r="J75" s="927"/>
      <c r="K75" s="401"/>
    </row>
    <row r="76" spans="1:11" ht="31.5" customHeight="1">
      <c r="A76" s="669">
        <v>52</v>
      </c>
      <c r="B76" s="388" t="s">
        <v>1074</v>
      </c>
      <c r="C76" s="923">
        <v>2240</v>
      </c>
      <c r="D76" s="803">
        <v>99500</v>
      </c>
      <c r="E76" s="390" t="s">
        <v>289</v>
      </c>
      <c r="F76" s="360">
        <v>99500</v>
      </c>
      <c r="G76" s="976" t="s">
        <v>852</v>
      </c>
      <c r="H76" s="1005" t="s">
        <v>1075</v>
      </c>
      <c r="I76" s="799" t="s">
        <v>847</v>
      </c>
      <c r="J76" s="892"/>
      <c r="K76" s="401"/>
    </row>
    <row r="77" spans="1:12" ht="41.25" customHeight="1">
      <c r="A77" s="669">
        <v>53</v>
      </c>
      <c r="B77" s="26" t="s">
        <v>498</v>
      </c>
      <c r="C77" s="670">
        <v>2240</v>
      </c>
      <c r="D77" s="275">
        <v>8600</v>
      </c>
      <c r="E77" s="52" t="s">
        <v>289</v>
      </c>
      <c r="F77" s="360">
        <v>4700</v>
      </c>
      <c r="G77" s="195" t="s">
        <v>888</v>
      </c>
      <c r="H77" s="1006" t="s">
        <v>1075</v>
      </c>
      <c r="I77" s="719" t="s">
        <v>694</v>
      </c>
      <c r="J77" s="928" t="s">
        <v>694</v>
      </c>
      <c r="L77" s="402"/>
    </row>
    <row r="78" spans="1:12" ht="41.25" customHeight="1">
      <c r="A78" s="669">
        <v>54</v>
      </c>
      <c r="B78" s="26" t="s">
        <v>499</v>
      </c>
      <c r="C78" s="670">
        <v>2240</v>
      </c>
      <c r="D78" s="275">
        <v>20000</v>
      </c>
      <c r="E78" s="52" t="s">
        <v>289</v>
      </c>
      <c r="F78" s="360">
        <v>14082.92</v>
      </c>
      <c r="G78" s="195" t="s">
        <v>888</v>
      </c>
      <c r="H78" s="1006" t="s">
        <v>1075</v>
      </c>
      <c r="I78" s="719"/>
      <c r="J78" s="928"/>
      <c r="L78" s="402"/>
    </row>
    <row r="79" spans="1:11" ht="38.25">
      <c r="A79" s="669">
        <v>55</v>
      </c>
      <c r="B79" s="388" t="s">
        <v>1064</v>
      </c>
      <c r="C79" s="923">
        <v>2240</v>
      </c>
      <c r="D79" s="803">
        <v>86000</v>
      </c>
      <c r="E79" s="390" t="s">
        <v>289</v>
      </c>
      <c r="F79" s="360">
        <v>85784.4</v>
      </c>
      <c r="G79" s="976" t="s">
        <v>852</v>
      </c>
      <c r="H79" s="1003" t="s">
        <v>189</v>
      </c>
      <c r="I79" s="799" t="s">
        <v>189</v>
      </c>
      <c r="J79" s="892"/>
      <c r="K79" s="401"/>
    </row>
    <row r="80" spans="1:12" ht="45" customHeight="1">
      <c r="A80" s="669">
        <v>56</v>
      </c>
      <c r="B80" s="49" t="s">
        <v>242</v>
      </c>
      <c r="C80" s="670">
        <v>2240</v>
      </c>
      <c r="D80" s="803">
        <v>20190</v>
      </c>
      <c r="E80" s="52" t="s">
        <v>289</v>
      </c>
      <c r="F80" s="360">
        <v>15369</v>
      </c>
      <c r="G80" s="195" t="s">
        <v>888</v>
      </c>
      <c r="H80" s="1004" t="s">
        <v>243</v>
      </c>
      <c r="I80" s="799" t="s">
        <v>728</v>
      </c>
      <c r="J80" s="799" t="s">
        <v>728</v>
      </c>
      <c r="L80" s="401"/>
    </row>
    <row r="81" spans="1:11" ht="36" customHeight="1">
      <c r="A81" s="669">
        <v>57</v>
      </c>
      <c r="B81" s="49" t="s">
        <v>252</v>
      </c>
      <c r="C81" s="670">
        <v>2240</v>
      </c>
      <c r="D81" s="360">
        <v>70000</v>
      </c>
      <c r="E81" s="52" t="s">
        <v>289</v>
      </c>
      <c r="F81" s="58">
        <v>69338.4</v>
      </c>
      <c r="G81" s="195" t="s">
        <v>888</v>
      </c>
      <c r="H81" s="1004" t="s">
        <v>251</v>
      </c>
      <c r="I81" s="719" t="s">
        <v>687</v>
      </c>
      <c r="J81" s="573" t="s">
        <v>687</v>
      </c>
      <c r="K81" s="401"/>
    </row>
    <row r="82" spans="1:11" ht="54" customHeight="1">
      <c r="A82" s="669">
        <v>58</v>
      </c>
      <c r="B82" s="49" t="s">
        <v>277</v>
      </c>
      <c r="C82" s="670">
        <v>2240</v>
      </c>
      <c r="D82" s="803">
        <v>4500</v>
      </c>
      <c r="E82" s="52" t="s">
        <v>289</v>
      </c>
      <c r="F82" s="58">
        <v>4500</v>
      </c>
      <c r="G82" s="195" t="s">
        <v>888</v>
      </c>
      <c r="H82" s="1004" t="s">
        <v>68</v>
      </c>
      <c r="I82" s="799" t="s">
        <v>730</v>
      </c>
      <c r="J82" s="881" t="s">
        <v>730</v>
      </c>
      <c r="K82" s="487" t="s">
        <v>731</v>
      </c>
    </row>
    <row r="83" spans="1:12" ht="54.75" customHeight="1">
      <c r="A83" s="669">
        <v>59</v>
      </c>
      <c r="B83" s="49" t="s">
        <v>278</v>
      </c>
      <c r="C83" s="670">
        <v>2240</v>
      </c>
      <c r="D83" s="803">
        <v>60000</v>
      </c>
      <c r="E83" s="52" t="s">
        <v>289</v>
      </c>
      <c r="F83" s="360">
        <v>28751.76</v>
      </c>
      <c r="G83" s="195" t="s">
        <v>890</v>
      </c>
      <c r="H83" s="1004" t="s">
        <v>68</v>
      </c>
      <c r="I83" s="798" t="s">
        <v>730</v>
      </c>
      <c r="J83" s="881" t="s">
        <v>730</v>
      </c>
      <c r="L83" s="401"/>
    </row>
    <row r="84" spans="1:12" ht="40.5" customHeight="1">
      <c r="A84" s="669">
        <v>60</v>
      </c>
      <c r="B84" s="49" t="s">
        <v>457</v>
      </c>
      <c r="C84" s="670">
        <v>2240</v>
      </c>
      <c r="D84" s="360">
        <v>4500</v>
      </c>
      <c r="E84" s="52" t="s">
        <v>289</v>
      </c>
      <c r="F84" s="360">
        <v>4432</v>
      </c>
      <c r="G84" s="195" t="s">
        <v>888</v>
      </c>
      <c r="H84" s="591" t="s">
        <v>69</v>
      </c>
      <c r="I84" s="719" t="s">
        <v>1080</v>
      </c>
      <c r="J84" s="573" t="s">
        <v>1080</v>
      </c>
      <c r="K84" s="401" t="s">
        <v>1080</v>
      </c>
      <c r="L84" t="s">
        <v>688</v>
      </c>
    </row>
    <row r="85" spans="1:11" ht="54" customHeight="1">
      <c r="A85" s="669">
        <v>61</v>
      </c>
      <c r="B85" s="388" t="s">
        <v>267</v>
      </c>
      <c r="C85" s="923">
        <v>2240</v>
      </c>
      <c r="D85" s="803">
        <v>6000</v>
      </c>
      <c r="E85" s="390" t="s">
        <v>289</v>
      </c>
      <c r="F85" s="360">
        <v>5940</v>
      </c>
      <c r="G85" s="976" t="s">
        <v>852</v>
      </c>
      <c r="H85" s="1007" t="s">
        <v>69</v>
      </c>
      <c r="I85" s="799" t="s">
        <v>69</v>
      </c>
      <c r="J85" s="892"/>
      <c r="K85" s="401"/>
    </row>
    <row r="86" spans="1:12" ht="59.25" customHeight="1">
      <c r="A86" s="669">
        <v>62</v>
      </c>
      <c r="B86" s="26" t="s">
        <v>458</v>
      </c>
      <c r="C86" s="670">
        <v>2240</v>
      </c>
      <c r="D86" s="360">
        <v>30000</v>
      </c>
      <c r="E86" s="52" t="s">
        <v>289</v>
      </c>
      <c r="F86" s="360">
        <v>29639.04</v>
      </c>
      <c r="G86" s="195" t="s">
        <v>888</v>
      </c>
      <c r="H86" s="591" t="s">
        <v>69</v>
      </c>
      <c r="I86" s="719" t="s">
        <v>690</v>
      </c>
      <c r="J86" s="883" t="s">
        <v>690</v>
      </c>
      <c r="K86" t="s">
        <v>690</v>
      </c>
      <c r="L86" s="401"/>
    </row>
    <row r="87" spans="1:12" ht="48.75" customHeight="1">
      <c r="A87" s="670">
        <v>63</v>
      </c>
      <c r="B87" s="26" t="s">
        <v>459</v>
      </c>
      <c r="C87" s="670">
        <v>2240</v>
      </c>
      <c r="D87" s="58">
        <v>39000</v>
      </c>
      <c r="E87" s="52" t="s">
        <v>289</v>
      </c>
      <c r="F87" s="58">
        <v>38782.8</v>
      </c>
      <c r="G87" s="195" t="s">
        <v>888</v>
      </c>
      <c r="H87" s="591" t="s">
        <v>69</v>
      </c>
      <c r="I87" s="719" t="s">
        <v>212</v>
      </c>
      <c r="J87" s="573" t="s">
        <v>212</v>
      </c>
      <c r="K87" t="s">
        <v>690</v>
      </c>
      <c r="L87" s="487" t="s">
        <v>213</v>
      </c>
    </row>
    <row r="88" spans="1:12" ht="31.5" customHeight="1">
      <c r="A88" s="670">
        <v>64</v>
      </c>
      <c r="B88" s="49" t="s">
        <v>279</v>
      </c>
      <c r="C88" s="670">
        <v>2240</v>
      </c>
      <c r="D88" s="803">
        <v>10000</v>
      </c>
      <c r="E88" s="52" t="s">
        <v>289</v>
      </c>
      <c r="F88" s="360">
        <v>10000</v>
      </c>
      <c r="G88" s="195" t="s">
        <v>888</v>
      </c>
      <c r="H88" s="973" t="s">
        <v>70</v>
      </c>
      <c r="I88" s="799" t="s">
        <v>670</v>
      </c>
      <c r="J88" s="798" t="s">
        <v>670</v>
      </c>
      <c r="L88" s="401"/>
    </row>
    <row r="89" spans="1:10" ht="37.5" customHeight="1">
      <c r="A89" s="670">
        <v>65</v>
      </c>
      <c r="B89" s="26" t="s">
        <v>495</v>
      </c>
      <c r="C89" s="670">
        <v>2240</v>
      </c>
      <c r="D89" s="360">
        <v>60180</v>
      </c>
      <c r="E89" s="52" t="s">
        <v>289</v>
      </c>
      <c r="F89" s="360">
        <v>60180</v>
      </c>
      <c r="G89" s="901" t="s">
        <v>1105</v>
      </c>
      <c r="H89" s="973" t="s">
        <v>71</v>
      </c>
      <c r="I89" s="799" t="s">
        <v>677</v>
      </c>
      <c r="J89" s="798" t="s">
        <v>685</v>
      </c>
    </row>
    <row r="90" spans="1:10" s="244" customFormat="1" ht="48.75" customHeight="1">
      <c r="A90" s="670">
        <v>66</v>
      </c>
      <c r="B90" s="26" t="s">
        <v>894</v>
      </c>
      <c r="C90" s="670">
        <v>2240</v>
      </c>
      <c r="D90" s="803">
        <v>99000</v>
      </c>
      <c r="E90" s="52" t="s">
        <v>289</v>
      </c>
      <c r="F90" s="360">
        <v>98494.68</v>
      </c>
      <c r="G90" s="195" t="s">
        <v>888</v>
      </c>
      <c r="H90" s="996" t="s">
        <v>72</v>
      </c>
      <c r="I90" s="799" t="s">
        <v>683</v>
      </c>
      <c r="J90" s="798" t="s">
        <v>683</v>
      </c>
    </row>
    <row r="91" spans="1:13" ht="39.75" customHeight="1">
      <c r="A91" s="669">
        <v>67</v>
      </c>
      <c r="B91" s="49" t="s">
        <v>244</v>
      </c>
      <c r="C91" s="670">
        <v>2240</v>
      </c>
      <c r="D91" s="58">
        <v>5300</v>
      </c>
      <c r="E91" s="52" t="s">
        <v>289</v>
      </c>
      <c r="F91" s="58">
        <v>5287.8</v>
      </c>
      <c r="G91" s="195" t="s">
        <v>888</v>
      </c>
      <c r="H91" s="974" t="s">
        <v>907</v>
      </c>
      <c r="I91" s="719" t="s">
        <v>684</v>
      </c>
      <c r="J91" s="929" t="s">
        <v>684</v>
      </c>
      <c r="K91" t="s">
        <v>727</v>
      </c>
      <c r="L91" s="487" t="s">
        <v>210</v>
      </c>
      <c r="M91" t="s">
        <v>535</v>
      </c>
    </row>
    <row r="92" spans="1:12" s="244" customFormat="1" ht="37.5" customHeight="1">
      <c r="A92" s="669">
        <v>68</v>
      </c>
      <c r="B92" s="12" t="s">
        <v>318</v>
      </c>
      <c r="C92" s="21">
        <v>2240</v>
      </c>
      <c r="D92" s="81">
        <v>30000</v>
      </c>
      <c r="E92" s="18" t="s">
        <v>289</v>
      </c>
      <c r="F92" s="58">
        <v>10146.48</v>
      </c>
      <c r="G92" s="195" t="s">
        <v>888</v>
      </c>
      <c r="H92" s="974" t="s">
        <v>319</v>
      </c>
      <c r="I92" s="573"/>
      <c r="J92" s="573"/>
      <c r="K92"/>
      <c r="L92" s="346"/>
    </row>
    <row r="93" spans="1:13" s="355" customFormat="1" ht="36.75" customHeight="1">
      <c r="A93" s="669">
        <v>69</v>
      </c>
      <c r="B93" s="388" t="s">
        <v>95</v>
      </c>
      <c r="C93" s="923">
        <v>2240</v>
      </c>
      <c r="D93" s="360">
        <v>99000</v>
      </c>
      <c r="E93" s="390" t="s">
        <v>289</v>
      </c>
      <c r="F93" s="360">
        <v>66336.42</v>
      </c>
      <c r="G93" s="438" t="s">
        <v>888</v>
      </c>
      <c r="H93" s="974" t="s">
        <v>77</v>
      </c>
      <c r="I93" s="966" t="s">
        <v>695</v>
      </c>
      <c r="J93" s="966" t="s">
        <v>695</v>
      </c>
      <c r="K93" s="372" t="s">
        <v>696</v>
      </c>
      <c r="L93" s="372"/>
      <c r="M93" s="355" t="s">
        <v>912</v>
      </c>
    </row>
    <row r="94" spans="1:11" ht="35.25" customHeight="1">
      <c r="A94" s="669">
        <v>70</v>
      </c>
      <c r="B94" s="26" t="s">
        <v>895</v>
      </c>
      <c r="C94" s="670">
        <v>2240</v>
      </c>
      <c r="D94" s="275">
        <v>99930</v>
      </c>
      <c r="E94" s="52" t="s">
        <v>289</v>
      </c>
      <c r="F94" s="360">
        <v>99930</v>
      </c>
      <c r="G94" s="195" t="s">
        <v>888</v>
      </c>
      <c r="H94" s="973" t="s">
        <v>73</v>
      </c>
      <c r="I94" s="719" t="s">
        <v>680</v>
      </c>
      <c r="J94" s="573" t="s">
        <v>680</v>
      </c>
      <c r="K94" s="487" t="s">
        <v>211</v>
      </c>
    </row>
    <row r="95" spans="1:12" ht="30" customHeight="1">
      <c r="A95" s="669">
        <v>71</v>
      </c>
      <c r="B95" s="26" t="s">
        <v>896</v>
      </c>
      <c r="C95" s="670">
        <v>2240</v>
      </c>
      <c r="D95" s="275">
        <v>7000</v>
      </c>
      <c r="E95" s="52" t="s">
        <v>289</v>
      </c>
      <c r="F95" s="360">
        <v>239.06</v>
      </c>
      <c r="G95" s="195" t="s">
        <v>890</v>
      </c>
      <c r="H95" s="973" t="s">
        <v>74</v>
      </c>
      <c r="I95" s="799" t="s">
        <v>672</v>
      </c>
      <c r="J95" s="798" t="s">
        <v>672</v>
      </c>
      <c r="L95" s="401"/>
    </row>
    <row r="96" spans="1:12" ht="42.75" customHeight="1">
      <c r="A96" s="669">
        <v>72</v>
      </c>
      <c r="B96" s="26" t="s">
        <v>1073</v>
      </c>
      <c r="C96" s="670">
        <v>2240</v>
      </c>
      <c r="D96" s="275">
        <v>12300</v>
      </c>
      <c r="E96" s="52" t="s">
        <v>289</v>
      </c>
      <c r="F96" s="360">
        <v>12252</v>
      </c>
      <c r="G96" s="195" t="s">
        <v>888</v>
      </c>
      <c r="H96" s="12" t="s">
        <v>408</v>
      </c>
      <c r="I96" s="719" t="s">
        <v>690</v>
      </c>
      <c r="J96" s="883" t="s">
        <v>690</v>
      </c>
      <c r="L96" s="420"/>
    </row>
    <row r="97" spans="1:10" ht="39.75" customHeight="1">
      <c r="A97" s="669">
        <v>73</v>
      </c>
      <c r="B97" s="49" t="s">
        <v>505</v>
      </c>
      <c r="C97" s="670">
        <v>2240</v>
      </c>
      <c r="D97" s="275">
        <v>2000</v>
      </c>
      <c r="E97" s="52" t="s">
        <v>289</v>
      </c>
      <c r="F97" s="58"/>
      <c r="G97" s="195" t="s">
        <v>890</v>
      </c>
      <c r="H97" s="973" t="s">
        <v>75</v>
      </c>
      <c r="I97" s="799" t="s">
        <v>675</v>
      </c>
      <c r="J97" s="798" t="s">
        <v>675</v>
      </c>
    </row>
    <row r="98" spans="1:10" ht="41.25" customHeight="1">
      <c r="A98" s="669">
        <v>74</v>
      </c>
      <c r="B98" s="26" t="s">
        <v>506</v>
      </c>
      <c r="C98" s="670">
        <v>2240</v>
      </c>
      <c r="D98" s="58">
        <v>99900</v>
      </c>
      <c r="E98" s="52" t="s">
        <v>289</v>
      </c>
      <c r="F98" s="360">
        <v>99900</v>
      </c>
      <c r="G98" s="195" t="s">
        <v>888</v>
      </c>
      <c r="H98" s="973" t="s">
        <v>76</v>
      </c>
      <c r="I98" s="719" t="s">
        <v>694</v>
      </c>
      <c r="J98" s="928" t="s">
        <v>694</v>
      </c>
    </row>
    <row r="99" spans="1:12" ht="38.25" customHeight="1">
      <c r="A99" s="669">
        <v>75</v>
      </c>
      <c r="B99" s="26" t="s">
        <v>1150</v>
      </c>
      <c r="C99" s="670">
        <v>2240</v>
      </c>
      <c r="D99" s="58">
        <v>30600</v>
      </c>
      <c r="E99" s="52" t="s">
        <v>289</v>
      </c>
      <c r="F99" s="58">
        <v>30433.71</v>
      </c>
      <c r="G99" s="195" t="s">
        <v>888</v>
      </c>
      <c r="H99" s="973" t="s">
        <v>71</v>
      </c>
      <c r="I99" s="719" t="s">
        <v>215</v>
      </c>
      <c r="J99" s="878" t="s">
        <v>215</v>
      </c>
      <c r="K99" s="876" t="s">
        <v>678</v>
      </c>
      <c r="L99" s="28"/>
    </row>
    <row r="100" spans="1:12" ht="39" customHeight="1">
      <c r="A100" s="669">
        <v>76</v>
      </c>
      <c r="B100" s="26" t="s">
        <v>1086</v>
      </c>
      <c r="C100" s="670">
        <v>2240</v>
      </c>
      <c r="D100" s="275">
        <v>38400</v>
      </c>
      <c r="E100" s="52" t="s">
        <v>289</v>
      </c>
      <c r="F100" s="58">
        <v>38400</v>
      </c>
      <c r="G100" s="195" t="s">
        <v>888</v>
      </c>
      <c r="H100" s="973" t="s">
        <v>1085</v>
      </c>
      <c r="I100" s="719" t="s">
        <v>697</v>
      </c>
      <c r="J100" s="573" t="s">
        <v>697</v>
      </c>
      <c r="K100" s="28"/>
      <c r="L100" s="28"/>
    </row>
    <row r="101" spans="1:12" s="244" customFormat="1" ht="41.25" customHeight="1">
      <c r="A101" s="669">
        <v>77</v>
      </c>
      <c r="B101" s="26" t="s">
        <v>153</v>
      </c>
      <c r="C101" s="670">
        <v>2240</v>
      </c>
      <c r="D101" s="360">
        <v>94600</v>
      </c>
      <c r="E101" s="52" t="s">
        <v>289</v>
      </c>
      <c r="F101" s="58"/>
      <c r="G101" s="195" t="s">
        <v>890</v>
      </c>
      <c r="H101" s="973" t="s">
        <v>1087</v>
      </c>
      <c r="I101" s="719" t="s">
        <v>698</v>
      </c>
      <c r="J101" s="573" t="s">
        <v>698</v>
      </c>
      <c r="L101" s="402"/>
    </row>
    <row r="102" spans="1:10" s="244" customFormat="1" ht="40.5" customHeight="1">
      <c r="A102" s="669">
        <v>78</v>
      </c>
      <c r="B102" s="978" t="s">
        <v>1088</v>
      </c>
      <c r="C102" s="670">
        <v>2240</v>
      </c>
      <c r="D102" s="275">
        <v>10000</v>
      </c>
      <c r="E102" s="52" t="s">
        <v>289</v>
      </c>
      <c r="F102" s="58">
        <v>3915</v>
      </c>
      <c r="G102" s="195" t="s">
        <v>888</v>
      </c>
      <c r="H102" s="973" t="s">
        <v>78</v>
      </c>
      <c r="I102" s="799" t="s">
        <v>674</v>
      </c>
      <c r="J102" s="798" t="s">
        <v>674</v>
      </c>
    </row>
    <row r="103" spans="1:10" s="244" customFormat="1" ht="25.5" customHeight="1">
      <c r="A103" s="669">
        <v>79</v>
      </c>
      <c r="B103" s="978" t="s">
        <v>454</v>
      </c>
      <c r="C103" s="670">
        <v>2240</v>
      </c>
      <c r="D103" s="275">
        <v>30000</v>
      </c>
      <c r="E103" s="52" t="s">
        <v>289</v>
      </c>
      <c r="F103" s="58"/>
      <c r="G103" s="195"/>
      <c r="H103" s="973"/>
      <c r="I103" s="799"/>
      <c r="J103" s="798"/>
    </row>
    <row r="104" spans="1:12" ht="58.5" customHeight="1">
      <c r="A104" s="669">
        <v>80</v>
      </c>
      <c r="B104" s="26" t="s">
        <v>154</v>
      </c>
      <c r="C104" s="670">
        <v>2240</v>
      </c>
      <c r="D104" s="275">
        <v>1900</v>
      </c>
      <c r="E104" s="52" t="s">
        <v>289</v>
      </c>
      <c r="F104" s="58">
        <v>1836</v>
      </c>
      <c r="G104" s="195" t="s">
        <v>890</v>
      </c>
      <c r="H104" s="12" t="s">
        <v>407</v>
      </c>
      <c r="I104" s="965" t="s">
        <v>700</v>
      </c>
      <c r="J104" s="550" t="s">
        <v>700</v>
      </c>
      <c r="L104" s="422"/>
    </row>
    <row r="105" spans="1:12" ht="41.25" customHeight="1">
      <c r="A105" s="669">
        <v>81</v>
      </c>
      <c r="B105" s="26" t="s">
        <v>755</v>
      </c>
      <c r="C105" s="670">
        <v>2240</v>
      </c>
      <c r="D105" s="803">
        <v>2000</v>
      </c>
      <c r="E105" s="52" t="s">
        <v>289</v>
      </c>
      <c r="F105" s="58"/>
      <c r="G105" s="195" t="s">
        <v>890</v>
      </c>
      <c r="H105" s="973" t="s">
        <v>47</v>
      </c>
      <c r="I105" s="965" t="s">
        <v>1081</v>
      </c>
      <c r="J105" s="550" t="s">
        <v>1081</v>
      </c>
      <c r="L105" s="422"/>
    </row>
    <row r="106" spans="1:12" s="244" customFormat="1" ht="29.25" customHeight="1">
      <c r="A106" s="669">
        <v>82</v>
      </c>
      <c r="B106" s="26" t="s">
        <v>756</v>
      </c>
      <c r="C106" s="670">
        <v>2240</v>
      </c>
      <c r="D106" s="360">
        <v>5000</v>
      </c>
      <c r="E106" s="52" t="s">
        <v>289</v>
      </c>
      <c r="F106" s="156">
        <v>435.56</v>
      </c>
      <c r="G106" s="236" t="s">
        <v>890</v>
      </c>
      <c r="H106" s="973" t="s">
        <v>926</v>
      </c>
      <c r="I106" s="720" t="s">
        <v>573</v>
      </c>
      <c r="J106" s="799" t="s">
        <v>573</v>
      </c>
      <c r="K106" s="395"/>
      <c r="L106" s="395"/>
    </row>
    <row r="107" spans="1:13" s="356" customFormat="1" ht="43.5" customHeight="1">
      <c r="A107" s="669">
        <v>83</v>
      </c>
      <c r="B107" s="388" t="s">
        <v>757</v>
      </c>
      <c r="C107" s="923">
        <v>2240</v>
      </c>
      <c r="D107" s="360">
        <v>99000</v>
      </c>
      <c r="E107" s="390" t="s">
        <v>289</v>
      </c>
      <c r="F107" s="360">
        <v>81673.68</v>
      </c>
      <c r="G107" s="438" t="s">
        <v>890</v>
      </c>
      <c r="H107" s="974" t="s">
        <v>48</v>
      </c>
      <c r="I107" s="965" t="s">
        <v>678</v>
      </c>
      <c r="J107" s="965" t="s">
        <v>678</v>
      </c>
      <c r="K107" s="395"/>
      <c r="L107" s="358"/>
      <c r="M107" s="356" t="s">
        <v>911</v>
      </c>
    </row>
    <row r="108" spans="1:12" s="244" customFormat="1" ht="49.5" customHeight="1">
      <c r="A108" s="669">
        <v>84</v>
      </c>
      <c r="B108" s="49" t="s">
        <v>1178</v>
      </c>
      <c r="C108" s="670">
        <v>2240</v>
      </c>
      <c r="D108" s="275">
        <v>9800</v>
      </c>
      <c r="E108" s="52" t="s">
        <v>289</v>
      </c>
      <c r="F108" s="58">
        <v>9790.93</v>
      </c>
      <c r="G108" s="195" t="s">
        <v>890</v>
      </c>
      <c r="H108" s="973" t="s">
        <v>925</v>
      </c>
      <c r="I108" s="965" t="s">
        <v>669</v>
      </c>
      <c r="J108" s="550" t="s">
        <v>669</v>
      </c>
      <c r="L108" s="401"/>
    </row>
    <row r="109" spans="1:12" s="244" customFormat="1" ht="43.5" customHeight="1">
      <c r="A109" s="670">
        <v>85</v>
      </c>
      <c r="B109" s="26" t="s">
        <v>1179</v>
      </c>
      <c r="C109" s="670">
        <v>2240</v>
      </c>
      <c r="D109" s="275">
        <v>36000</v>
      </c>
      <c r="E109" s="52" t="s">
        <v>289</v>
      </c>
      <c r="F109" s="58"/>
      <c r="G109" s="195" t="s">
        <v>890</v>
      </c>
      <c r="H109" s="973" t="s">
        <v>49</v>
      </c>
      <c r="I109" s="967" t="s">
        <v>673</v>
      </c>
      <c r="J109" s="551" t="s">
        <v>673</v>
      </c>
      <c r="L109" s="346"/>
    </row>
    <row r="110" spans="1:12" ht="46.5" customHeight="1">
      <c r="A110" s="670">
        <v>86</v>
      </c>
      <c r="B110" s="49" t="s">
        <v>760</v>
      </c>
      <c r="C110" s="670">
        <v>2240</v>
      </c>
      <c r="D110" s="58">
        <v>1000</v>
      </c>
      <c r="E110" s="52" t="s">
        <v>289</v>
      </c>
      <c r="F110" s="58">
        <v>684</v>
      </c>
      <c r="G110" s="195" t="s">
        <v>890</v>
      </c>
      <c r="H110" s="973" t="s">
        <v>928</v>
      </c>
      <c r="I110" s="966" t="s">
        <v>695</v>
      </c>
      <c r="J110" s="931" t="s">
        <v>695</v>
      </c>
      <c r="K110" s="423" t="s">
        <v>1094</v>
      </c>
      <c r="L110" s="28"/>
    </row>
    <row r="111" spans="1:12" ht="45.75" customHeight="1">
      <c r="A111" s="669">
        <v>87</v>
      </c>
      <c r="B111" s="153" t="s">
        <v>761</v>
      </c>
      <c r="C111" s="670">
        <v>2240</v>
      </c>
      <c r="D111" s="275">
        <v>2000</v>
      </c>
      <c r="E111" s="52" t="s">
        <v>289</v>
      </c>
      <c r="F111" s="58"/>
      <c r="G111" s="195" t="s">
        <v>890</v>
      </c>
      <c r="H111" s="973" t="s">
        <v>927</v>
      </c>
      <c r="I111" s="965" t="s">
        <v>701</v>
      </c>
      <c r="J111" s="550" t="s">
        <v>701</v>
      </c>
      <c r="K111" s="423"/>
      <c r="L111" s="28"/>
    </row>
    <row r="112" spans="1:12" ht="99.75" customHeight="1">
      <c r="A112" s="669">
        <v>88</v>
      </c>
      <c r="B112" s="388" t="s">
        <v>410</v>
      </c>
      <c r="C112" s="923">
        <v>2240</v>
      </c>
      <c r="D112" s="803">
        <v>96600</v>
      </c>
      <c r="E112" s="390" t="s">
        <v>289</v>
      </c>
      <c r="F112" s="360">
        <v>96600</v>
      </c>
      <c r="G112" s="976" t="s">
        <v>1106</v>
      </c>
      <c r="H112" s="974" t="s">
        <v>197</v>
      </c>
      <c r="I112" s="799" t="s">
        <v>197</v>
      </c>
      <c r="J112" s="892" t="s">
        <v>197</v>
      </c>
      <c r="K112" s="423"/>
      <c r="L112" s="28"/>
    </row>
    <row r="113" spans="1:12" ht="42.75" customHeight="1">
      <c r="A113" s="669">
        <v>89</v>
      </c>
      <c r="B113" s="388" t="s">
        <v>503</v>
      </c>
      <c r="C113" s="923">
        <v>2240</v>
      </c>
      <c r="D113" s="803">
        <v>17000</v>
      </c>
      <c r="E113" s="390" t="s">
        <v>289</v>
      </c>
      <c r="F113" s="360">
        <v>16224</v>
      </c>
      <c r="G113" s="438" t="s">
        <v>890</v>
      </c>
      <c r="H113" s="974" t="s">
        <v>198</v>
      </c>
      <c r="I113" s="799" t="s">
        <v>198</v>
      </c>
      <c r="J113" s="892" t="s">
        <v>198</v>
      </c>
      <c r="K113" s="423"/>
      <c r="L113" s="28"/>
    </row>
    <row r="114" spans="1:12" s="317" customFormat="1" ht="36.75" customHeight="1">
      <c r="A114" s="669">
        <v>90</v>
      </c>
      <c r="B114" s="49" t="s">
        <v>156</v>
      </c>
      <c r="C114" s="670">
        <v>2240</v>
      </c>
      <c r="D114" s="275">
        <v>25000</v>
      </c>
      <c r="E114" s="52" t="s">
        <v>289</v>
      </c>
      <c r="F114" s="58"/>
      <c r="G114" s="195" t="s">
        <v>890</v>
      </c>
      <c r="H114" s="26"/>
      <c r="I114" s="573" t="s">
        <v>435</v>
      </c>
      <c r="J114" s="573" t="s">
        <v>435</v>
      </c>
      <c r="K114" s="614"/>
      <c r="L114" s="401"/>
    </row>
    <row r="115" spans="1:12" s="317" customFormat="1" ht="36.75" customHeight="1">
      <c r="A115" s="669">
        <v>91</v>
      </c>
      <c r="B115" s="26" t="s">
        <v>164</v>
      </c>
      <c r="C115" s="670">
        <v>2240</v>
      </c>
      <c r="D115" s="275">
        <v>50000</v>
      </c>
      <c r="E115" s="52" t="s">
        <v>289</v>
      </c>
      <c r="F115" s="58"/>
      <c r="G115" s="195" t="s">
        <v>890</v>
      </c>
      <c r="H115" s="26"/>
      <c r="I115" s="573" t="s">
        <v>214</v>
      </c>
      <c r="J115" s="573"/>
      <c r="K115" s="614"/>
      <c r="L115" s="882"/>
    </row>
    <row r="116" spans="1:12" s="317" customFormat="1" ht="40.5" customHeight="1">
      <c r="A116" s="669">
        <v>92</v>
      </c>
      <c r="B116" s="49" t="s">
        <v>971</v>
      </c>
      <c r="C116" s="670">
        <v>2240</v>
      </c>
      <c r="D116" s="275">
        <v>35000</v>
      </c>
      <c r="E116" s="52" t="s">
        <v>289</v>
      </c>
      <c r="F116" s="58"/>
      <c r="G116" s="195" t="s">
        <v>890</v>
      </c>
      <c r="H116" s="26"/>
      <c r="I116" s="798" t="s">
        <v>1103</v>
      </c>
      <c r="J116" s="798" t="s">
        <v>1103</v>
      </c>
      <c r="K116" s="614"/>
      <c r="L116" s="401"/>
    </row>
    <row r="117" spans="1:12" s="317" customFormat="1" ht="42.75" customHeight="1">
      <c r="A117" s="669">
        <v>93</v>
      </c>
      <c r="B117" s="49" t="s">
        <v>34</v>
      </c>
      <c r="C117" s="670">
        <v>2240</v>
      </c>
      <c r="D117" s="803">
        <v>10000</v>
      </c>
      <c r="E117" s="52" t="s">
        <v>289</v>
      </c>
      <c r="F117" s="58"/>
      <c r="G117" s="195" t="s">
        <v>890</v>
      </c>
      <c r="H117" s="973" t="s">
        <v>50</v>
      </c>
      <c r="I117" s="573" t="s">
        <v>676</v>
      </c>
      <c r="J117" s="573" t="s">
        <v>676</v>
      </c>
      <c r="K117" s="614"/>
      <c r="L117" s="401"/>
    </row>
    <row r="118" spans="1:12" s="244" customFormat="1" ht="46.5" customHeight="1">
      <c r="A118" s="669">
        <v>94</v>
      </c>
      <c r="B118" s="26" t="s">
        <v>36</v>
      </c>
      <c r="C118" s="670">
        <v>2240</v>
      </c>
      <c r="D118" s="58">
        <v>12000</v>
      </c>
      <c r="E118" s="52" t="s">
        <v>289</v>
      </c>
      <c r="F118" s="156"/>
      <c r="G118" s="171" t="s">
        <v>890</v>
      </c>
      <c r="H118" s="973" t="s">
        <v>848</v>
      </c>
      <c r="I118" s="550" t="s">
        <v>687</v>
      </c>
      <c r="J118" s="550" t="s">
        <v>687</v>
      </c>
      <c r="K118" s="358"/>
      <c r="L118" s="249"/>
    </row>
    <row r="119" spans="1:12" s="244" customFormat="1" ht="46.5" customHeight="1">
      <c r="A119" s="669">
        <v>95</v>
      </c>
      <c r="B119" s="26" t="s">
        <v>1038</v>
      </c>
      <c r="C119" s="670">
        <v>2240</v>
      </c>
      <c r="D119" s="360">
        <v>8000</v>
      </c>
      <c r="E119" s="52" t="s">
        <v>289</v>
      </c>
      <c r="F119" s="58"/>
      <c r="G119" s="171" t="s">
        <v>890</v>
      </c>
      <c r="H119" s="973" t="s">
        <v>51</v>
      </c>
      <c r="I119" s="551" t="s">
        <v>684</v>
      </c>
      <c r="J119" s="930" t="s">
        <v>684</v>
      </c>
      <c r="K119" s="395"/>
      <c r="L119" s="249"/>
    </row>
    <row r="120" spans="1:12" s="244" customFormat="1" ht="27" customHeight="1">
      <c r="A120" s="669">
        <v>96</v>
      </c>
      <c r="B120" s="388" t="s">
        <v>502</v>
      </c>
      <c r="C120" s="923">
        <v>2240</v>
      </c>
      <c r="D120" s="803">
        <v>14000</v>
      </c>
      <c r="E120" s="390" t="s">
        <v>289</v>
      </c>
      <c r="F120" s="360">
        <v>14000</v>
      </c>
      <c r="G120" s="976" t="s">
        <v>852</v>
      </c>
      <c r="H120" s="974" t="s">
        <v>196</v>
      </c>
      <c r="I120" s="799" t="s">
        <v>196</v>
      </c>
      <c r="J120" s="892" t="s">
        <v>196</v>
      </c>
      <c r="K120" s="877" t="s">
        <v>681</v>
      </c>
      <c r="L120" s="346"/>
    </row>
    <row r="121" spans="1:12" s="244" customFormat="1" ht="60.75" customHeight="1">
      <c r="A121" s="669">
        <v>97</v>
      </c>
      <c r="B121" s="26" t="s">
        <v>37</v>
      </c>
      <c r="C121" s="670">
        <v>2240</v>
      </c>
      <c r="D121" s="803">
        <v>16200</v>
      </c>
      <c r="E121" s="52" t="s">
        <v>289</v>
      </c>
      <c r="F121" s="517">
        <v>16200</v>
      </c>
      <c r="G121" s="901" t="s">
        <v>1105</v>
      </c>
      <c r="H121" s="973" t="s">
        <v>849</v>
      </c>
      <c r="I121" s="798" t="s">
        <v>1101</v>
      </c>
      <c r="J121" s="798" t="s">
        <v>1101</v>
      </c>
      <c r="K121" s="487" t="s">
        <v>1101</v>
      </c>
      <c r="L121" s="346"/>
    </row>
    <row r="122" spans="1:12" s="244" customFormat="1" ht="58.5" customHeight="1">
      <c r="A122" s="669">
        <v>98</v>
      </c>
      <c r="B122" s="188" t="s">
        <v>38</v>
      </c>
      <c r="C122" s="670">
        <v>2240</v>
      </c>
      <c r="D122" s="275">
        <v>20800</v>
      </c>
      <c r="E122" s="52" t="s">
        <v>289</v>
      </c>
      <c r="F122" s="58"/>
      <c r="G122" s="195" t="s">
        <v>890</v>
      </c>
      <c r="H122" s="973" t="s">
        <v>850</v>
      </c>
      <c r="I122" s="812" t="s">
        <v>134</v>
      </c>
      <c r="J122" s="880" t="s">
        <v>134</v>
      </c>
      <c r="K122" s="487"/>
      <c r="L122" s="346"/>
    </row>
    <row r="123" spans="1:12" s="244" customFormat="1" ht="41.25" customHeight="1">
      <c r="A123" s="669">
        <v>99</v>
      </c>
      <c r="B123" s="20" t="s">
        <v>52</v>
      </c>
      <c r="C123" s="21">
        <v>2240</v>
      </c>
      <c r="D123" s="80">
        <v>53600</v>
      </c>
      <c r="E123" s="18" t="s">
        <v>289</v>
      </c>
      <c r="F123" s="58">
        <v>47414.51</v>
      </c>
      <c r="G123" s="195" t="s">
        <v>888</v>
      </c>
      <c r="H123" s="973" t="s">
        <v>53</v>
      </c>
      <c r="I123" s="573"/>
      <c r="J123" s="573" t="s">
        <v>490</v>
      </c>
      <c r="K123" t="s">
        <v>1111</v>
      </c>
      <c r="L123" s="346"/>
    </row>
    <row r="124" spans="1:12" s="244" customFormat="1" ht="26.25" customHeight="1">
      <c r="A124" s="669">
        <v>100</v>
      </c>
      <c r="B124" s="12" t="s">
        <v>1037</v>
      </c>
      <c r="C124" s="21">
        <v>2240</v>
      </c>
      <c r="D124" s="81">
        <v>22800</v>
      </c>
      <c r="E124" s="18" t="s">
        <v>289</v>
      </c>
      <c r="F124" s="58">
        <v>22734</v>
      </c>
      <c r="G124" s="195" t="s">
        <v>888</v>
      </c>
      <c r="H124" s="973" t="s">
        <v>441</v>
      </c>
      <c r="I124" s="573"/>
      <c r="J124" s="573" t="s">
        <v>494</v>
      </c>
      <c r="K124" s="487"/>
      <c r="L124" s="346"/>
    </row>
    <row r="125" spans="1:12" s="356" customFormat="1" ht="36.75" customHeight="1">
      <c r="A125" s="669">
        <v>101</v>
      </c>
      <c r="B125" s="977" t="s">
        <v>909</v>
      </c>
      <c r="C125" s="978">
        <v>2240</v>
      </c>
      <c r="D125" s="752">
        <v>1000</v>
      </c>
      <c r="E125" s="350" t="s">
        <v>289</v>
      </c>
      <c r="F125" s="360">
        <v>329.02</v>
      </c>
      <c r="G125" s="438" t="s">
        <v>890</v>
      </c>
      <c r="H125" s="974" t="s">
        <v>908</v>
      </c>
      <c r="I125" s="719"/>
      <c r="J125" s="719"/>
      <c r="K125" s="355"/>
      <c r="L125" s="997"/>
    </row>
    <row r="126" spans="1:12" s="244" customFormat="1" ht="27" customHeight="1">
      <c r="A126" s="669">
        <v>102</v>
      </c>
      <c r="B126" s="977" t="s">
        <v>1039</v>
      </c>
      <c r="C126" s="978">
        <v>2240</v>
      </c>
      <c r="D126" s="752">
        <v>10400</v>
      </c>
      <c r="E126" s="350" t="s">
        <v>289</v>
      </c>
      <c r="F126" s="360">
        <v>10400</v>
      </c>
      <c r="G126" s="438" t="s">
        <v>890</v>
      </c>
      <c r="H126" s="974" t="s">
        <v>443</v>
      </c>
      <c r="I126" s="719"/>
      <c r="J126" s="925"/>
      <c r="K126"/>
      <c r="L126" s="346"/>
    </row>
    <row r="127" spans="1:12" s="244" customFormat="1" ht="39" customHeight="1">
      <c r="A127" s="670">
        <v>103</v>
      </c>
      <c r="B127" s="977" t="s">
        <v>1040</v>
      </c>
      <c r="C127" s="978">
        <v>2240</v>
      </c>
      <c r="D127" s="752">
        <v>3600</v>
      </c>
      <c r="E127" s="350" t="s">
        <v>289</v>
      </c>
      <c r="F127" s="360">
        <v>3564</v>
      </c>
      <c r="G127" s="438" t="s">
        <v>890</v>
      </c>
      <c r="H127" s="974" t="s">
        <v>442</v>
      </c>
      <c r="I127" s="719"/>
      <c r="J127" s="925"/>
      <c r="K127"/>
      <c r="L127" s="346"/>
    </row>
    <row r="128" spans="1:12" s="244" customFormat="1" ht="45.75" customHeight="1">
      <c r="A128" s="670">
        <v>104</v>
      </c>
      <c r="B128" s="979" t="s">
        <v>1041</v>
      </c>
      <c r="C128" s="980">
        <v>2240</v>
      </c>
      <c r="D128" s="981">
        <v>11000</v>
      </c>
      <c r="E128" s="962" t="s">
        <v>289</v>
      </c>
      <c r="F128" s="368">
        <v>10990</v>
      </c>
      <c r="G128" s="982" t="s">
        <v>888</v>
      </c>
      <c r="H128" s="1000" t="s">
        <v>521</v>
      </c>
      <c r="I128" s="719"/>
      <c r="J128" s="940"/>
      <c r="K128"/>
      <c r="L128" s="346"/>
    </row>
    <row r="129" spans="1:12" s="244" customFormat="1" ht="23.25" customHeight="1" hidden="1" thickBot="1">
      <c r="A129" s="669">
        <v>104</v>
      </c>
      <c r="B129" s="986" t="s">
        <v>851</v>
      </c>
      <c r="C129" s="990">
        <v>2240</v>
      </c>
      <c r="D129" s="936">
        <f>SUM(D72:D128)</f>
        <v>2010600</v>
      </c>
      <c r="E129" s="992" t="s">
        <v>289</v>
      </c>
      <c r="F129" s="991">
        <f>SUM(F72:F128)</f>
        <v>1520307.2500000002</v>
      </c>
      <c r="G129" s="943"/>
      <c r="H129" s="26"/>
      <c r="I129" s="573"/>
      <c r="J129" s="944"/>
      <c r="K129" s="955"/>
      <c r="L129" s="346"/>
    </row>
    <row r="130" spans="1:12" s="244" customFormat="1" ht="18" customHeight="1" hidden="1">
      <c r="A130" s="669">
        <v>105</v>
      </c>
      <c r="B130" s="524" t="s">
        <v>137</v>
      </c>
      <c r="C130" s="941">
        <v>2240</v>
      </c>
      <c r="D130" s="797"/>
      <c r="E130" s="684"/>
      <c r="F130" s="526"/>
      <c r="G130" s="813"/>
      <c r="H130" s="813"/>
      <c r="I130" s="798"/>
      <c r="J130" s="942"/>
      <c r="K130" s="746"/>
      <c r="L130" s="747"/>
    </row>
    <row r="131" spans="1:12" ht="26.25" customHeight="1" hidden="1">
      <c r="A131" s="669">
        <v>106</v>
      </c>
      <c r="B131" s="299" t="s">
        <v>431</v>
      </c>
      <c r="C131" s="10">
        <v>2240</v>
      </c>
      <c r="D131" s="267"/>
      <c r="E131" s="18"/>
      <c r="F131" s="126"/>
      <c r="G131" s="642"/>
      <c r="H131" s="434"/>
      <c r="I131" s="550"/>
      <c r="J131" s="550"/>
      <c r="K131" s="347" t="e">
        <f>D131+#REF!+#REF!</f>
        <v>#REF!</v>
      </c>
      <c r="L131" s="391"/>
    </row>
    <row r="132" spans="1:12" ht="26.25" customHeight="1" hidden="1">
      <c r="A132" s="669">
        <v>107</v>
      </c>
      <c r="B132" s="932" t="s">
        <v>1133</v>
      </c>
      <c r="C132" s="107">
        <v>2240</v>
      </c>
      <c r="D132" s="272"/>
      <c r="E132" s="108"/>
      <c r="F132" s="117"/>
      <c r="G132" s="97"/>
      <c r="H132" s="21"/>
      <c r="I132" s="550"/>
      <c r="J132" s="731"/>
      <c r="K132" s="347"/>
      <c r="L132" s="391"/>
    </row>
    <row r="133" spans="1:12" ht="26.25" customHeight="1" hidden="1">
      <c r="A133" s="669">
        <v>108</v>
      </c>
      <c r="B133" s="948" t="s">
        <v>623</v>
      </c>
      <c r="C133" s="21">
        <v>2240</v>
      </c>
      <c r="D133" s="267">
        <f>SUM(D134:D135)</f>
        <v>505100</v>
      </c>
      <c r="E133" s="962" t="s">
        <v>289</v>
      </c>
      <c r="F133" s="267">
        <f>SUM(F134:F135)</f>
        <v>331948.8</v>
      </c>
      <c r="G133" s="21"/>
      <c r="H133" s="21"/>
      <c r="I133" s="550"/>
      <c r="J133" s="550"/>
      <c r="K133" s="347"/>
      <c r="L133" s="391"/>
    </row>
    <row r="134" spans="1:12" ht="62.25" customHeight="1" hidden="1">
      <c r="A134" s="669">
        <v>109</v>
      </c>
      <c r="B134" s="949" t="s">
        <v>929</v>
      </c>
      <c r="C134" s="21">
        <v>2240</v>
      </c>
      <c r="D134" s="267">
        <v>332000</v>
      </c>
      <c r="E134" s="52" t="s">
        <v>289</v>
      </c>
      <c r="F134" s="7">
        <v>331948.8</v>
      </c>
      <c r="G134" s="21" t="s">
        <v>67</v>
      </c>
      <c r="H134" s="21" t="s">
        <v>910</v>
      </c>
      <c r="I134" s="550"/>
      <c r="J134" s="550"/>
      <c r="K134" s="347"/>
      <c r="L134" s="391"/>
    </row>
    <row r="135" spans="1:12" ht="157.5" customHeight="1" hidden="1" thickBot="1">
      <c r="A135" s="669">
        <v>110</v>
      </c>
      <c r="B135" s="950" t="s">
        <v>931</v>
      </c>
      <c r="C135" s="97">
        <v>2240</v>
      </c>
      <c r="D135" s="272">
        <v>173100</v>
      </c>
      <c r="E135" s="155" t="s">
        <v>289</v>
      </c>
      <c r="F135" s="117"/>
      <c r="G135" s="97"/>
      <c r="H135" s="97"/>
      <c r="I135" s="550"/>
      <c r="J135" s="731"/>
      <c r="K135" s="347"/>
      <c r="L135" s="391"/>
    </row>
    <row r="136" spans="1:12" ht="32.25" customHeight="1" hidden="1" thickBot="1">
      <c r="A136" s="669">
        <v>111</v>
      </c>
      <c r="B136" s="986" t="s">
        <v>80</v>
      </c>
      <c r="C136" s="640">
        <v>2240</v>
      </c>
      <c r="D136" s="638">
        <f>SUM(D135,D134,D129)</f>
        <v>2515700</v>
      </c>
      <c r="E136" s="638">
        <f>SUM(E135,E134,E129)</f>
        <v>0</v>
      </c>
      <c r="F136" s="638">
        <f>SUM(F135,F134,F129)</f>
        <v>1852256.0500000003</v>
      </c>
      <c r="G136" s="640"/>
      <c r="H136" s="989"/>
      <c r="I136" s="970"/>
      <c r="J136" s="550"/>
      <c r="K136" s="347"/>
      <c r="L136" s="391"/>
    </row>
    <row r="137" spans="1:12" s="244" customFormat="1" ht="30" customHeight="1" hidden="1">
      <c r="A137" s="669">
        <v>112</v>
      </c>
      <c r="B137" s="794" t="s">
        <v>853</v>
      </c>
      <c r="C137" s="352">
        <v>2240</v>
      </c>
      <c r="D137" s="987"/>
      <c r="E137" s="684" t="s">
        <v>289</v>
      </c>
      <c r="F137" s="988">
        <v>279228.11</v>
      </c>
      <c r="G137" s="524"/>
      <c r="H137" s="524"/>
      <c r="I137" s="573"/>
      <c r="J137" s="573"/>
      <c r="K137" s="956">
        <f>F129+F134+F137</f>
        <v>2131484.16</v>
      </c>
      <c r="L137" s="346"/>
    </row>
    <row r="138" spans="1:12" s="244" customFormat="1" ht="30" customHeight="1" hidden="1" thickBot="1">
      <c r="A138" s="669">
        <v>113</v>
      </c>
      <c r="B138" s="994" t="s">
        <v>522</v>
      </c>
      <c r="C138" s="644">
        <v>2240</v>
      </c>
      <c r="D138" s="951">
        <v>2818400</v>
      </c>
      <c r="E138" s="588" t="s">
        <v>289</v>
      </c>
      <c r="F138" s="947"/>
      <c r="G138" s="945"/>
      <c r="H138" s="524"/>
      <c r="I138" s="573"/>
      <c r="J138" s="946"/>
      <c r="K138"/>
      <c r="L138" s="346"/>
    </row>
    <row r="139" spans="1:12" ht="21.75" customHeight="1" hidden="1" thickBot="1">
      <c r="A139" s="669">
        <v>114</v>
      </c>
      <c r="B139" s="939" t="s">
        <v>854</v>
      </c>
      <c r="C139" s="993">
        <v>2240</v>
      </c>
      <c r="D139" s="963">
        <f>SUM(D138-D136)</f>
        <v>302700</v>
      </c>
      <c r="E139" s="995" t="s">
        <v>289</v>
      </c>
      <c r="F139" s="639"/>
      <c r="G139" s="640"/>
      <c r="H139" s="999"/>
      <c r="I139" s="550"/>
      <c r="J139" s="723"/>
      <c r="K139" s="347"/>
      <c r="L139" s="391"/>
    </row>
    <row r="140" spans="1:12" ht="26.25" customHeight="1" hidden="1">
      <c r="A140" s="669">
        <v>115</v>
      </c>
      <c r="B140" s="934" t="s">
        <v>168</v>
      </c>
      <c r="C140" s="501">
        <v>2240</v>
      </c>
      <c r="D140" s="384">
        <f>D142-D141</f>
        <v>7752674.94</v>
      </c>
      <c r="E140" s="684" t="s">
        <v>289</v>
      </c>
      <c r="F140" s="909"/>
      <c r="G140" s="352"/>
      <c r="H140" s="21"/>
      <c r="I140" s="550"/>
      <c r="J140" s="730"/>
      <c r="K140" s="347"/>
      <c r="L140" s="391"/>
    </row>
    <row r="141" spans="1:12" ht="26.25" customHeight="1" hidden="1">
      <c r="A141" s="669">
        <v>116</v>
      </c>
      <c r="B141" s="920" t="s">
        <v>200</v>
      </c>
      <c r="C141" s="10">
        <v>2240</v>
      </c>
      <c r="D141" s="267">
        <v>5273125.06</v>
      </c>
      <c r="E141" s="52" t="s">
        <v>289</v>
      </c>
      <c r="F141" s="909">
        <v>5273125.06</v>
      </c>
      <c r="G141" s="352"/>
      <c r="H141" s="21"/>
      <c r="I141" s="550"/>
      <c r="J141" s="550"/>
      <c r="K141" s="347" t="s">
        <v>19</v>
      </c>
      <c r="L141" s="391"/>
    </row>
    <row r="142" spans="1:12" ht="26.25" customHeight="1" hidden="1">
      <c r="A142" s="669">
        <v>117</v>
      </c>
      <c r="B142" s="1009" t="s">
        <v>343</v>
      </c>
      <c r="C142" s="10">
        <v>2240</v>
      </c>
      <c r="D142" s="1001">
        <v>13025800</v>
      </c>
      <c r="E142" s="52" t="s">
        <v>289</v>
      </c>
      <c r="F142" s="909"/>
      <c r="G142" s="352"/>
      <c r="H142" s="21"/>
      <c r="I142" s="550"/>
      <c r="J142" s="550"/>
      <c r="K142" s="347"/>
      <c r="L142" s="391"/>
    </row>
    <row r="143" spans="1:12" ht="26.25" customHeight="1" hidden="1">
      <c r="A143" s="669">
        <v>118</v>
      </c>
      <c r="B143" s="919" t="s">
        <v>18</v>
      </c>
      <c r="C143" s="10">
        <v>2240</v>
      </c>
      <c r="D143" s="267">
        <f>D142-D141-D140</f>
        <v>0</v>
      </c>
      <c r="E143" s="52" t="s">
        <v>289</v>
      </c>
      <c r="F143" s="909"/>
      <c r="G143" s="352"/>
      <c r="H143" s="21"/>
      <c r="I143" s="550"/>
      <c r="J143" s="550"/>
      <c r="K143" s="347"/>
      <c r="L143" s="391"/>
    </row>
    <row r="144" spans="1:14" s="29" customFormat="1" ht="21" customHeight="1">
      <c r="A144" s="1806" t="s">
        <v>161</v>
      </c>
      <c r="B144" s="1807"/>
      <c r="C144" s="1807"/>
      <c r="D144" s="1807"/>
      <c r="E144" s="1807"/>
      <c r="F144" s="600"/>
      <c r="G144" s="902"/>
      <c r="H144" s="903"/>
      <c r="I144" s="564"/>
      <c r="J144" s="564"/>
      <c r="N144" s="46"/>
    </row>
    <row r="145" spans="1:14" s="29" customFormat="1" ht="25.5">
      <c r="A145" s="26">
        <v>105</v>
      </c>
      <c r="B145" s="49" t="s">
        <v>249</v>
      </c>
      <c r="C145" s="49">
        <v>2250</v>
      </c>
      <c r="D145" s="497">
        <v>50000</v>
      </c>
      <c r="E145" s="591" t="s">
        <v>289</v>
      </c>
      <c r="F145" s="894">
        <v>50000</v>
      </c>
      <c r="G145" s="11" t="s">
        <v>888</v>
      </c>
      <c r="H145" s="11" t="s">
        <v>782</v>
      </c>
      <c r="I145" s="541" t="s">
        <v>1053</v>
      </c>
      <c r="J145" s="755" t="s">
        <v>1053</v>
      </c>
      <c r="K145" s="508" t="s">
        <v>717</v>
      </c>
      <c r="N145" s="403"/>
    </row>
    <row r="146" spans="1:15" ht="15.75">
      <c r="A146" s="959">
        <v>106</v>
      </c>
      <c r="B146" s="32" t="s">
        <v>1033</v>
      </c>
      <c r="C146" s="49">
        <v>2250</v>
      </c>
      <c r="D146" s="913">
        <v>345955.13</v>
      </c>
      <c r="E146" s="591" t="s">
        <v>289</v>
      </c>
      <c r="F146" s="914">
        <v>42770.59</v>
      </c>
      <c r="G146" s="11" t="s">
        <v>41</v>
      </c>
      <c r="H146" s="11"/>
      <c r="I146" s="541"/>
      <c r="J146" s="541"/>
      <c r="K146" s="256"/>
      <c r="N146" s="405"/>
      <c r="O146" s="403"/>
    </row>
    <row r="147" spans="1:15" ht="28.5" customHeight="1" hidden="1">
      <c r="A147" s="959">
        <v>107</v>
      </c>
      <c r="B147" s="794" t="s">
        <v>199</v>
      </c>
      <c r="C147" s="49">
        <v>2250</v>
      </c>
      <c r="D147" s="913">
        <v>4044.87</v>
      </c>
      <c r="E147" s="52" t="s">
        <v>289</v>
      </c>
      <c r="F147" s="912">
        <v>4044.87</v>
      </c>
      <c r="G147" s="9"/>
      <c r="H147" s="9"/>
      <c r="I147" s="541"/>
      <c r="J147" s="541"/>
      <c r="K147" s="256"/>
      <c r="N147" s="405"/>
      <c r="O147" s="403"/>
    </row>
    <row r="148" spans="1:15" ht="15.75" hidden="1">
      <c r="A148" s="9"/>
      <c r="B148" s="794" t="s">
        <v>201</v>
      </c>
      <c r="C148" s="49">
        <v>2250</v>
      </c>
      <c r="D148" s="910">
        <f>SUM(D145:D147)</f>
        <v>400000</v>
      </c>
      <c r="E148" s="52" t="s">
        <v>289</v>
      </c>
      <c r="F148" s="912">
        <f>SUM(F145:F147)</f>
        <v>96815.45999999999</v>
      </c>
      <c r="G148" s="9"/>
      <c r="H148" s="9"/>
      <c r="I148" s="541"/>
      <c r="J148" s="541"/>
      <c r="K148" s="256"/>
      <c r="N148" s="405"/>
      <c r="O148" s="403"/>
    </row>
    <row r="149" spans="1:15" ht="16.5" hidden="1" thickBot="1">
      <c r="A149" s="9"/>
      <c r="B149" s="137" t="s">
        <v>1024</v>
      </c>
      <c r="C149" s="49">
        <v>2250</v>
      </c>
      <c r="D149" s="910">
        <v>400000</v>
      </c>
      <c r="E149" s="52" t="s">
        <v>289</v>
      </c>
      <c r="F149" s="910">
        <v>400000</v>
      </c>
      <c r="G149" s="9"/>
      <c r="H149" s="9"/>
      <c r="I149" s="541"/>
      <c r="J149" s="541"/>
      <c r="K149" s="256"/>
      <c r="N149" s="405"/>
      <c r="O149" s="403"/>
    </row>
    <row r="150" spans="1:15" ht="15.75" hidden="1">
      <c r="A150" s="9"/>
      <c r="B150" s="23" t="s">
        <v>1029</v>
      </c>
      <c r="C150" s="49">
        <v>2250</v>
      </c>
      <c r="D150" s="913">
        <f>SUM(D149-D148)</f>
        <v>0</v>
      </c>
      <c r="E150" s="52" t="s">
        <v>289</v>
      </c>
      <c r="F150" s="913">
        <f>SUM(F149-F148)</f>
        <v>303184.54000000004</v>
      </c>
      <c r="G150" s="9"/>
      <c r="H150" s="9"/>
      <c r="I150" s="541"/>
      <c r="J150" s="541"/>
      <c r="K150" s="256"/>
      <c r="N150" s="405"/>
      <c r="O150" s="403"/>
    </row>
    <row r="151" spans="1:10" s="29" customFormat="1" ht="25.5" customHeight="1">
      <c r="A151" s="1803" t="s">
        <v>162</v>
      </c>
      <c r="B151" s="1772"/>
      <c r="C151" s="1772"/>
      <c r="D151" s="1772"/>
      <c r="E151" s="1773"/>
      <c r="F151" s="736"/>
      <c r="G151" s="903"/>
      <c r="H151" s="903"/>
      <c r="I151" s="564"/>
      <c r="J151" s="564"/>
    </row>
    <row r="152" spans="1:12" s="35" customFormat="1" ht="44.25" customHeight="1">
      <c r="A152" s="118">
        <v>107</v>
      </c>
      <c r="B152" s="12" t="s">
        <v>930</v>
      </c>
      <c r="C152" s="118">
        <v>2271</v>
      </c>
      <c r="D152" s="161">
        <v>450000</v>
      </c>
      <c r="E152" s="108" t="s">
        <v>289</v>
      </c>
      <c r="F152" s="896">
        <v>450000</v>
      </c>
      <c r="G152" s="119" t="s">
        <v>576</v>
      </c>
      <c r="H152" s="11" t="s">
        <v>783</v>
      </c>
      <c r="I152" s="551" t="s">
        <v>1103</v>
      </c>
      <c r="J152" s="551" t="s">
        <v>1103</v>
      </c>
      <c r="K152" s="33"/>
      <c r="L152" s="34"/>
    </row>
    <row r="153" spans="1:12" s="35" customFormat="1" ht="18" customHeight="1" hidden="1">
      <c r="A153" s="12"/>
      <c r="B153" s="22" t="s">
        <v>1133</v>
      </c>
      <c r="C153" s="12">
        <v>2271</v>
      </c>
      <c r="D153" s="738">
        <f>SUM(D152)</f>
        <v>450000</v>
      </c>
      <c r="E153" s="18" t="s">
        <v>289</v>
      </c>
      <c r="F153" s="897">
        <f>SUM(F152)</f>
        <v>450000</v>
      </c>
      <c r="G153" s="11"/>
      <c r="H153" s="11"/>
      <c r="I153" s="551"/>
      <c r="J153" s="551"/>
      <c r="K153" s="33"/>
      <c r="L153" s="34"/>
    </row>
    <row r="154" spans="1:12" s="35" customFormat="1" ht="27" customHeight="1" hidden="1">
      <c r="A154" s="12"/>
      <c r="B154" s="646" t="s">
        <v>623</v>
      </c>
      <c r="C154" s="12">
        <v>2271</v>
      </c>
      <c r="D154" s="738">
        <f>SUM(D155)</f>
        <v>1800000</v>
      </c>
      <c r="E154" s="18" t="s">
        <v>289</v>
      </c>
      <c r="F154" s="738">
        <f>SUM(F155)</f>
        <v>1800000</v>
      </c>
      <c r="G154" s="11"/>
      <c r="H154" s="11"/>
      <c r="I154" s="551"/>
      <c r="J154" s="551"/>
      <c r="K154" s="33"/>
      <c r="L154" s="34"/>
    </row>
    <row r="155" spans="1:12" s="35" customFormat="1" ht="66.75" customHeight="1" hidden="1">
      <c r="A155" s="12"/>
      <c r="B155" s="953" t="s">
        <v>81</v>
      </c>
      <c r="C155" s="12">
        <v>2271</v>
      </c>
      <c r="D155" s="738">
        <v>1800000</v>
      </c>
      <c r="E155" s="52" t="s">
        <v>289</v>
      </c>
      <c r="F155" s="952">
        <v>1800000</v>
      </c>
      <c r="G155" s="11" t="s">
        <v>98</v>
      </c>
      <c r="H155" s="11" t="s">
        <v>783</v>
      </c>
      <c r="I155" s="551" t="s">
        <v>1103</v>
      </c>
      <c r="J155" s="551" t="s">
        <v>1103</v>
      </c>
      <c r="K155" s="33"/>
      <c r="L155" s="34"/>
    </row>
    <row r="156" spans="1:12" s="35" customFormat="1" ht="16.5" customHeight="1" hidden="1">
      <c r="A156" s="12"/>
      <c r="B156" s="960" t="s">
        <v>875</v>
      </c>
      <c r="C156" s="12">
        <v>2271</v>
      </c>
      <c r="D156" s="738">
        <f>SUM(D153+D154)</f>
        <v>2250000</v>
      </c>
      <c r="E156" s="52" t="s">
        <v>289</v>
      </c>
      <c r="F156" s="738">
        <f>SUM(F153+F154)</f>
        <v>2250000</v>
      </c>
      <c r="G156" s="11"/>
      <c r="H156" s="11"/>
      <c r="I156" s="551"/>
      <c r="J156" s="551"/>
      <c r="K156" s="33"/>
      <c r="L156" s="34"/>
    </row>
    <row r="157" spans="1:12" s="35" customFormat="1" ht="18" customHeight="1" hidden="1" thickBot="1">
      <c r="A157" s="12"/>
      <c r="B157" s="137" t="s">
        <v>1024</v>
      </c>
      <c r="C157" s="12">
        <v>2271</v>
      </c>
      <c r="D157" s="738">
        <v>2400000</v>
      </c>
      <c r="E157" s="52" t="s">
        <v>289</v>
      </c>
      <c r="F157" s="738">
        <v>2400000</v>
      </c>
      <c r="G157" s="11"/>
      <c r="H157" s="11"/>
      <c r="I157" s="551"/>
      <c r="J157" s="551"/>
      <c r="K157" s="33"/>
      <c r="L157" s="34"/>
    </row>
    <row r="158" spans="1:12" s="35" customFormat="1" ht="18" customHeight="1" hidden="1">
      <c r="A158" s="12"/>
      <c r="B158" s="23" t="s">
        <v>1029</v>
      </c>
      <c r="C158" s="12">
        <v>2271</v>
      </c>
      <c r="D158" s="738">
        <f>SUM(D157-D154-D153)</f>
        <v>150000</v>
      </c>
      <c r="E158" s="52" t="s">
        <v>289</v>
      </c>
      <c r="F158" s="738">
        <f>SUM(F157-F154-F153)</f>
        <v>150000</v>
      </c>
      <c r="G158" s="11"/>
      <c r="H158" s="11"/>
      <c r="I158" s="551"/>
      <c r="J158" s="551"/>
      <c r="K158" s="33"/>
      <c r="L158" s="34"/>
    </row>
    <row r="159" spans="1:10" s="39" customFormat="1" ht="18" customHeight="1">
      <c r="A159" s="1806" t="s">
        <v>187</v>
      </c>
      <c r="B159" s="1767"/>
      <c r="C159" s="1767"/>
      <c r="D159" s="1767"/>
      <c r="E159" s="1767"/>
      <c r="F159" s="789"/>
      <c r="G159" s="742"/>
      <c r="H159" s="742"/>
      <c r="I159" s="534"/>
      <c r="J159" s="534"/>
    </row>
    <row r="160" spans="1:14" s="40" customFormat="1" ht="46.5" customHeight="1">
      <c r="A160" s="118">
        <v>108</v>
      </c>
      <c r="B160" s="118" t="s">
        <v>1042</v>
      </c>
      <c r="C160" s="118">
        <v>2272</v>
      </c>
      <c r="D160" s="749">
        <v>84000</v>
      </c>
      <c r="E160" s="108" t="s">
        <v>289</v>
      </c>
      <c r="F160" s="896">
        <v>59722</v>
      </c>
      <c r="G160" s="119" t="s">
        <v>888</v>
      </c>
      <c r="H160" s="551" t="s">
        <v>1045</v>
      </c>
      <c r="I160" s="551" t="s">
        <v>1043</v>
      </c>
      <c r="J160" s="551" t="s">
        <v>1057</v>
      </c>
      <c r="K160" s="27"/>
      <c r="L160" s="27"/>
      <c r="M160" s="27"/>
      <c r="N160" s="35"/>
    </row>
    <row r="161" spans="1:13" s="4" customFormat="1" ht="16.5" customHeight="1" hidden="1">
      <c r="A161" s="21"/>
      <c r="B161" s="41" t="s">
        <v>1133</v>
      </c>
      <c r="C161" s="5">
        <v>2272</v>
      </c>
      <c r="D161" s="7">
        <f>SUM(D160:D160)</f>
        <v>84000</v>
      </c>
      <c r="E161" s="18" t="s">
        <v>289</v>
      </c>
      <c r="F161" s="893">
        <f>F160</f>
        <v>59722</v>
      </c>
      <c r="G161" s="904"/>
      <c r="H161" s="905"/>
      <c r="I161" s="541"/>
      <c r="J161" s="541"/>
      <c r="K161" s="42"/>
      <c r="L161" s="42"/>
      <c r="M161" s="42"/>
    </row>
    <row r="162" spans="1:13" s="4" customFormat="1" ht="16.5" customHeight="1" hidden="1" thickBot="1">
      <c r="A162" s="21"/>
      <c r="B162" s="137" t="s">
        <v>1024</v>
      </c>
      <c r="C162" s="5">
        <v>2272</v>
      </c>
      <c r="D162" s="7">
        <v>84000</v>
      </c>
      <c r="E162" s="18" t="s">
        <v>289</v>
      </c>
      <c r="F162" s="909"/>
      <c r="G162" s="964"/>
      <c r="H162" s="905"/>
      <c r="I162" s="541"/>
      <c r="J162" s="541"/>
      <c r="K162" s="42"/>
      <c r="L162" s="42"/>
      <c r="M162" s="42"/>
    </row>
    <row r="163" spans="1:13" s="4" customFormat="1" ht="16.5" customHeight="1" hidden="1">
      <c r="A163" s="21"/>
      <c r="B163" s="23" t="s">
        <v>1029</v>
      </c>
      <c r="C163" s="5">
        <v>2272</v>
      </c>
      <c r="D163" s="7">
        <f>SUM(D162-D161)</f>
        <v>0</v>
      </c>
      <c r="E163" s="18"/>
      <c r="F163" s="909"/>
      <c r="G163" s="964"/>
      <c r="H163" s="905"/>
      <c r="I163" s="541"/>
      <c r="J163" s="541"/>
      <c r="K163" s="42"/>
      <c r="L163" s="42"/>
      <c r="M163" s="42"/>
    </row>
    <row r="164" spans="1:13" s="4" customFormat="1" ht="21.75" customHeight="1">
      <c r="A164" s="1763" t="s">
        <v>163</v>
      </c>
      <c r="B164" s="1763"/>
      <c r="C164" s="1763"/>
      <c r="D164" s="1763"/>
      <c r="E164" s="1763"/>
      <c r="F164" s="694"/>
      <c r="G164" s="905"/>
      <c r="H164" s="905"/>
      <c r="I164" s="541"/>
      <c r="J164" s="541"/>
      <c r="K164" s="42"/>
      <c r="L164" s="42"/>
      <c r="M164" s="42"/>
    </row>
    <row r="165" spans="1:14" s="44" customFormat="1" ht="22.5" customHeight="1">
      <c r="A165" s="12">
        <v>109</v>
      </c>
      <c r="B165" s="12" t="s">
        <v>188</v>
      </c>
      <c r="C165" s="12">
        <v>2273</v>
      </c>
      <c r="D165" s="349">
        <v>310000</v>
      </c>
      <c r="E165" s="18" t="s">
        <v>289</v>
      </c>
      <c r="F165" s="898">
        <v>310000</v>
      </c>
      <c r="G165" s="675" t="s">
        <v>932</v>
      </c>
      <c r="H165" s="675" t="s">
        <v>784</v>
      </c>
      <c r="I165" s="527" t="s">
        <v>1104</v>
      </c>
      <c r="J165" s="527" t="s">
        <v>1110</v>
      </c>
      <c r="K165" s="27"/>
      <c r="L165" s="27"/>
      <c r="M165" s="27"/>
      <c r="N165" s="43"/>
    </row>
    <row r="166" spans="1:14" s="44" customFormat="1" ht="37.5" customHeight="1">
      <c r="A166" s="12">
        <v>110</v>
      </c>
      <c r="B166" s="12" t="s">
        <v>317</v>
      </c>
      <c r="C166" s="12">
        <v>2273</v>
      </c>
      <c r="D166" s="619">
        <v>99900</v>
      </c>
      <c r="E166" s="18" t="s">
        <v>289</v>
      </c>
      <c r="F166" s="898">
        <v>99900</v>
      </c>
      <c r="G166" s="675" t="s">
        <v>888</v>
      </c>
      <c r="H166" s="675" t="s">
        <v>784</v>
      </c>
      <c r="I166" s="527" t="s">
        <v>1104</v>
      </c>
      <c r="J166" s="527" t="s">
        <v>1110</v>
      </c>
      <c r="K166" s="27"/>
      <c r="L166" s="27"/>
      <c r="M166" s="27"/>
      <c r="N166" s="43"/>
    </row>
    <row r="167" spans="1:14" s="44" customFormat="1" ht="39.75" customHeight="1">
      <c r="A167" s="12">
        <v>111</v>
      </c>
      <c r="B167" s="12" t="s">
        <v>530</v>
      </c>
      <c r="C167" s="12">
        <v>2273</v>
      </c>
      <c r="D167" s="676">
        <v>1080</v>
      </c>
      <c r="E167" s="18" t="s">
        <v>289</v>
      </c>
      <c r="F167" s="899">
        <v>1080</v>
      </c>
      <c r="G167" s="906" t="s">
        <v>888</v>
      </c>
      <c r="H167" s="675" t="s">
        <v>785</v>
      </c>
      <c r="I167" s="527" t="s">
        <v>1110</v>
      </c>
      <c r="J167" s="527" t="s">
        <v>1104</v>
      </c>
      <c r="K167" s="27"/>
      <c r="L167" s="27"/>
      <c r="M167" s="27"/>
      <c r="N167" s="43"/>
    </row>
    <row r="168" spans="1:13" s="29" customFormat="1" ht="15.75" hidden="1">
      <c r="A168" s="305"/>
      <c r="B168" s="45" t="s">
        <v>1133</v>
      </c>
      <c r="C168" s="5">
        <v>2273</v>
      </c>
      <c r="D168" s="7">
        <f>SUM(D165:D167)</f>
        <v>410980</v>
      </c>
      <c r="E168" s="18" t="s">
        <v>289</v>
      </c>
      <c r="F168" s="895">
        <f>SUM(F165:F167)</f>
        <v>410980</v>
      </c>
      <c r="G168" s="902"/>
      <c r="H168" s="903"/>
      <c r="I168" s="564"/>
      <c r="J168" s="564"/>
      <c r="K168" s="46"/>
      <c r="L168" s="47"/>
      <c r="M168" s="46"/>
    </row>
    <row r="169" spans="1:13" s="29" customFormat="1" ht="15.75" hidden="1">
      <c r="A169" s="180"/>
      <c r="B169" s="646" t="s">
        <v>623</v>
      </c>
      <c r="C169" s="12">
        <v>2273</v>
      </c>
      <c r="D169" s="7">
        <f>SUM(D170)</f>
        <v>1390000</v>
      </c>
      <c r="E169" s="18" t="s">
        <v>289</v>
      </c>
      <c r="F169" s="7">
        <f>SUM(F170)</f>
        <v>1390000</v>
      </c>
      <c r="G169" s="902"/>
      <c r="H169" s="903"/>
      <c r="I169" s="564"/>
      <c r="J169" s="564"/>
      <c r="K169" s="46"/>
      <c r="L169" s="47"/>
      <c r="M169" s="46"/>
    </row>
    <row r="170" spans="1:13" s="29" customFormat="1" ht="15.75" hidden="1">
      <c r="A170" s="180"/>
      <c r="B170" s="953" t="s">
        <v>82</v>
      </c>
      <c r="C170" s="12">
        <v>2273</v>
      </c>
      <c r="D170" s="7">
        <v>1390000</v>
      </c>
      <c r="E170" s="52" t="s">
        <v>289</v>
      </c>
      <c r="F170" s="909">
        <v>1390000</v>
      </c>
      <c r="G170" s="906" t="s">
        <v>98</v>
      </c>
      <c r="H170" s="675" t="s">
        <v>784</v>
      </c>
      <c r="I170" s="954" t="s">
        <v>1110</v>
      </c>
      <c r="J170" s="954" t="s">
        <v>1110</v>
      </c>
      <c r="K170" s="46"/>
      <c r="L170" s="47"/>
      <c r="M170" s="46"/>
    </row>
    <row r="171" spans="1:13" s="29" customFormat="1" ht="16.5" hidden="1" thickBot="1">
      <c r="A171" s="180"/>
      <c r="B171" s="137" t="s">
        <v>1024</v>
      </c>
      <c r="C171" s="12">
        <v>2273</v>
      </c>
      <c r="D171" s="7">
        <v>1820000</v>
      </c>
      <c r="E171" s="52" t="s">
        <v>289</v>
      </c>
      <c r="F171" s="909"/>
      <c r="G171" s="902"/>
      <c r="H171" s="903"/>
      <c r="I171" s="564"/>
      <c r="J171" s="564"/>
      <c r="K171" s="46"/>
      <c r="L171" s="47"/>
      <c r="M171" s="46"/>
    </row>
    <row r="172" spans="1:13" s="29" customFormat="1" ht="15.75" hidden="1">
      <c r="A172" s="180"/>
      <c r="B172" s="23" t="s">
        <v>1029</v>
      </c>
      <c r="C172" s="12">
        <v>2273</v>
      </c>
      <c r="D172" s="7">
        <f>SUM(D171-D170-D168)</f>
        <v>19020</v>
      </c>
      <c r="E172" s="52" t="s">
        <v>289</v>
      </c>
      <c r="F172" s="909"/>
      <c r="G172" s="902"/>
      <c r="H172" s="903"/>
      <c r="I172" s="564"/>
      <c r="J172" s="564"/>
      <c r="K172" s="46"/>
      <c r="L172" s="47"/>
      <c r="M172" s="46"/>
    </row>
    <row r="173" spans="1:12" s="4" customFormat="1" ht="31.5" customHeight="1">
      <c r="A173" s="1760" t="s">
        <v>185</v>
      </c>
      <c r="B173" s="1761"/>
      <c r="C173" s="1761"/>
      <c r="D173" s="1761"/>
      <c r="E173" s="1742"/>
      <c r="F173" s="92"/>
      <c r="G173" s="905"/>
      <c r="H173" s="905"/>
      <c r="I173" s="541"/>
      <c r="J173" s="541"/>
      <c r="K173" s="42"/>
      <c r="L173" s="42"/>
    </row>
    <row r="174" spans="1:12" s="4" customFormat="1" ht="26.25" customHeight="1">
      <c r="A174" s="25">
        <v>112</v>
      </c>
      <c r="B174" s="49" t="s">
        <v>1044</v>
      </c>
      <c r="C174" s="25">
        <v>2282</v>
      </c>
      <c r="D174" s="275">
        <v>15000</v>
      </c>
      <c r="E174" s="52" t="s">
        <v>289</v>
      </c>
      <c r="F174" s="900">
        <v>1164</v>
      </c>
      <c r="G174" s="21" t="s">
        <v>890</v>
      </c>
      <c r="H174" s="21" t="s">
        <v>786</v>
      </c>
      <c r="I174" s="550" t="s">
        <v>1081</v>
      </c>
      <c r="J174" s="550" t="s">
        <v>1081</v>
      </c>
      <c r="K174" s="42"/>
      <c r="L174" s="42"/>
    </row>
    <row r="175" spans="1:12" s="4" customFormat="1" ht="45.75" customHeight="1">
      <c r="A175" s="25">
        <v>113</v>
      </c>
      <c r="B175" s="26" t="s">
        <v>1049</v>
      </c>
      <c r="C175" s="25">
        <v>2282</v>
      </c>
      <c r="D175" s="275">
        <v>35000</v>
      </c>
      <c r="E175" s="52" t="s">
        <v>289</v>
      </c>
      <c r="F175" s="901"/>
      <c r="G175" s="21"/>
      <c r="H175" s="52" t="s">
        <v>850</v>
      </c>
      <c r="I175" s="550" t="s">
        <v>1055</v>
      </c>
      <c r="J175" s="550" t="s">
        <v>194</v>
      </c>
      <c r="K175" s="42"/>
      <c r="L175" s="42"/>
    </row>
    <row r="176" spans="1:12" s="4" customFormat="1" ht="22.5" customHeight="1" hidden="1">
      <c r="A176" s="817"/>
      <c r="B176" s="818" t="s">
        <v>1133</v>
      </c>
      <c r="C176" s="25">
        <v>2282</v>
      </c>
      <c r="D176" s="819">
        <f>SUM(D174:D175)</f>
        <v>50000</v>
      </c>
      <c r="E176" s="155" t="s">
        <v>289</v>
      </c>
      <c r="F176" s="237">
        <f>SUM(F174:F175)</f>
        <v>1164</v>
      </c>
      <c r="G176" s="97"/>
      <c r="H176" s="377"/>
      <c r="I176" s="550"/>
      <c r="J176" s="731"/>
      <c r="K176" s="42"/>
      <c r="L176" s="42"/>
    </row>
    <row r="177" spans="1:12" s="4" customFormat="1" ht="22.5" customHeight="1" hidden="1">
      <c r="A177" s="308"/>
      <c r="B177" s="794" t="s">
        <v>201</v>
      </c>
      <c r="C177" s="25">
        <v>2282</v>
      </c>
      <c r="D177" s="309">
        <f>SUM(D176)</f>
        <v>50000</v>
      </c>
      <c r="E177" s="52" t="s">
        <v>289</v>
      </c>
      <c r="F177" s="38">
        <f>SUM(F176)</f>
        <v>1164</v>
      </c>
      <c r="G177" s="21"/>
      <c r="H177" s="21"/>
      <c r="I177" s="550"/>
      <c r="J177" s="550"/>
      <c r="K177" s="42"/>
      <c r="L177" s="42"/>
    </row>
    <row r="178" spans="1:12" s="4" customFormat="1" ht="22.5" customHeight="1" hidden="1" thickBot="1">
      <c r="A178" s="308"/>
      <c r="B178" s="137" t="s">
        <v>1024</v>
      </c>
      <c r="C178" s="25">
        <v>2282</v>
      </c>
      <c r="D178" s="309">
        <v>50000</v>
      </c>
      <c r="E178" s="52" t="s">
        <v>289</v>
      </c>
      <c r="F178" s="309">
        <v>50000</v>
      </c>
      <c r="G178" s="21"/>
      <c r="H178" s="21"/>
      <c r="I178" s="550"/>
      <c r="J178" s="550"/>
      <c r="K178" s="42"/>
      <c r="L178" s="42"/>
    </row>
    <row r="179" spans="1:12" s="4" customFormat="1" ht="22.5" customHeight="1" hidden="1">
      <c r="A179" s="308"/>
      <c r="B179" s="23" t="s">
        <v>1029</v>
      </c>
      <c r="C179" s="25">
        <v>2282</v>
      </c>
      <c r="D179" s="309">
        <f>SUM(D178-D177)</f>
        <v>0</v>
      </c>
      <c r="E179" s="52" t="s">
        <v>289</v>
      </c>
      <c r="F179" s="309">
        <f>SUM(F178-F177)</f>
        <v>48836</v>
      </c>
      <c r="G179" s="21"/>
      <c r="H179" s="21"/>
      <c r="I179" s="550"/>
      <c r="J179" s="550"/>
      <c r="K179" s="42"/>
      <c r="L179" s="42"/>
    </row>
    <row r="180" spans="1:11" s="4" customFormat="1" ht="29.25" customHeight="1">
      <c r="A180" s="1786" t="s">
        <v>191</v>
      </c>
      <c r="B180" s="1787"/>
      <c r="C180" s="1787"/>
      <c r="D180" s="1787"/>
      <c r="E180" s="1769"/>
      <c r="F180" s="917"/>
      <c r="G180" s="846"/>
      <c r="H180" s="846"/>
      <c r="I180" s="550"/>
      <c r="J180" s="852"/>
      <c r="K180" s="42"/>
    </row>
    <row r="181" spans="1:12" s="35" customFormat="1" ht="21" customHeight="1">
      <c r="A181" s="26">
        <v>114</v>
      </c>
      <c r="B181" s="26" t="s">
        <v>389</v>
      </c>
      <c r="C181" s="25">
        <v>2630</v>
      </c>
      <c r="D181" s="497">
        <v>50000</v>
      </c>
      <c r="E181" s="591" t="s">
        <v>289</v>
      </c>
      <c r="F181" s="497"/>
      <c r="G181" s="21"/>
      <c r="H181" s="21"/>
      <c r="I181" s="550"/>
      <c r="J181" s="550"/>
      <c r="K181" s="623"/>
      <c r="L181" s="937"/>
    </row>
    <row r="182" spans="1:12" s="35" customFormat="1" ht="23.25" customHeight="1" hidden="1">
      <c r="A182" s="26"/>
      <c r="B182" s="794" t="s">
        <v>201</v>
      </c>
      <c r="C182" s="25">
        <v>2630</v>
      </c>
      <c r="D182" s="916">
        <f>SUM(D181:D181)</f>
        <v>50000</v>
      </c>
      <c r="E182" s="52" t="s">
        <v>289</v>
      </c>
      <c r="F182" s="916">
        <f>SUM(F181:F181)</f>
        <v>0</v>
      </c>
      <c r="G182" s="21"/>
      <c r="H182" s="21"/>
      <c r="I182" s="550"/>
      <c r="J182" s="550"/>
      <c r="K182" s="624"/>
      <c r="L182" s="805"/>
    </row>
    <row r="183" spans="1:12" s="35" customFormat="1" ht="23.25" customHeight="1" hidden="1" thickBot="1">
      <c r="A183" s="26"/>
      <c r="B183" s="137" t="s">
        <v>1024</v>
      </c>
      <c r="C183" s="25">
        <v>2630</v>
      </c>
      <c r="D183" s="916">
        <v>50000</v>
      </c>
      <c r="E183" s="52" t="s">
        <v>289</v>
      </c>
      <c r="F183" s="612"/>
      <c r="G183" s="21"/>
      <c r="H183" s="21"/>
      <c r="I183" s="550"/>
      <c r="J183" s="550"/>
      <c r="K183" s="624"/>
      <c r="L183" s="805"/>
    </row>
    <row r="184" spans="1:12" s="39" customFormat="1" ht="15.75" hidden="1">
      <c r="A184" s="26"/>
      <c r="B184" s="23" t="s">
        <v>1029</v>
      </c>
      <c r="C184" s="25">
        <v>2630</v>
      </c>
      <c r="D184" s="85">
        <f>SUM(D183-D182)</f>
        <v>0</v>
      </c>
      <c r="E184" s="52" t="s">
        <v>289</v>
      </c>
      <c r="F184" s="85">
        <f>SUM(F183-F182)</f>
        <v>0</v>
      </c>
      <c r="G184" s="26"/>
      <c r="H184" s="26"/>
      <c r="I184" s="573"/>
      <c r="J184" s="573"/>
      <c r="K184" s="386"/>
      <c r="L184" s="370"/>
    </row>
    <row r="185" spans="1:10" ht="27" customHeight="1">
      <c r="A185" s="1803" t="s">
        <v>184</v>
      </c>
      <c r="B185" s="1770"/>
      <c r="C185" s="1770"/>
      <c r="D185" s="1770"/>
      <c r="E185" s="1771"/>
      <c r="F185" s="915"/>
      <c r="G185" s="836"/>
      <c r="H185" s="836"/>
      <c r="I185" s="550"/>
      <c r="J185" s="968"/>
    </row>
    <row r="186" spans="1:13" ht="18.75" customHeight="1">
      <c r="A186" s="21">
        <v>115</v>
      </c>
      <c r="B186" s="838" t="s">
        <v>775</v>
      </c>
      <c r="C186" s="49">
        <v>3110</v>
      </c>
      <c r="D186" s="58">
        <v>89661.48</v>
      </c>
      <c r="E186" s="52" t="s">
        <v>289</v>
      </c>
      <c r="F186" s="58">
        <v>89652</v>
      </c>
      <c r="G186" s="21" t="s">
        <v>890</v>
      </c>
      <c r="H186" s="350" t="s">
        <v>773</v>
      </c>
      <c r="I186" s="727" t="s">
        <v>105</v>
      </c>
      <c r="J186" s="969" t="s">
        <v>105</v>
      </c>
      <c r="K186" s="427" t="s">
        <v>105</v>
      </c>
      <c r="L186" s="256"/>
      <c r="M186" s="256"/>
    </row>
    <row r="187" spans="1:13" ht="45" customHeight="1">
      <c r="A187" s="21">
        <v>116</v>
      </c>
      <c r="B187" s="838" t="s">
        <v>409</v>
      </c>
      <c r="C187" s="49">
        <v>3110</v>
      </c>
      <c r="D187" s="58">
        <v>76730.76</v>
      </c>
      <c r="E187" s="52" t="s">
        <v>289</v>
      </c>
      <c r="F187" s="58">
        <v>76730.76</v>
      </c>
      <c r="G187" s="21" t="s">
        <v>890</v>
      </c>
      <c r="H187" s="350" t="s">
        <v>774</v>
      </c>
      <c r="I187" s="727"/>
      <c r="J187" s="969"/>
      <c r="K187" s="427"/>
      <c r="L187" s="256"/>
      <c r="M187" s="256"/>
    </row>
    <row r="188" spans="1:13" ht="20.25" customHeight="1">
      <c r="A188" s="21">
        <v>117</v>
      </c>
      <c r="B188" s="49" t="s">
        <v>413</v>
      </c>
      <c r="C188" s="49">
        <v>3110</v>
      </c>
      <c r="D188" s="58">
        <v>650</v>
      </c>
      <c r="E188" s="52" t="s">
        <v>289</v>
      </c>
      <c r="F188" s="497">
        <v>650</v>
      </c>
      <c r="G188" s="21" t="s">
        <v>890</v>
      </c>
      <c r="H188" s="21" t="s">
        <v>787</v>
      </c>
      <c r="I188" s="728" t="s">
        <v>1056</v>
      </c>
      <c r="J188" s="969"/>
      <c r="K188" s="427"/>
      <c r="L188" s="256"/>
      <c r="M188" s="256"/>
    </row>
    <row r="189" spans="1:13" ht="25.5" customHeight="1">
      <c r="A189" s="21">
        <v>118</v>
      </c>
      <c r="B189" s="49" t="s">
        <v>1052</v>
      </c>
      <c r="C189" s="49">
        <v>3110</v>
      </c>
      <c r="D189" s="58">
        <v>8635</v>
      </c>
      <c r="E189" s="52" t="s">
        <v>289</v>
      </c>
      <c r="F189" s="497">
        <v>8635</v>
      </c>
      <c r="G189" s="21" t="s">
        <v>890</v>
      </c>
      <c r="H189" s="998" t="s">
        <v>1050</v>
      </c>
      <c r="I189" s="728" t="s">
        <v>1054</v>
      </c>
      <c r="J189" s="969"/>
      <c r="K189" s="427"/>
      <c r="L189" s="256"/>
      <c r="M189" s="256"/>
    </row>
    <row r="190" spans="1:13" ht="21" customHeight="1">
      <c r="A190" s="21">
        <v>119</v>
      </c>
      <c r="B190" s="49" t="s">
        <v>772</v>
      </c>
      <c r="C190" s="49">
        <v>3110</v>
      </c>
      <c r="D190" s="58">
        <v>2000.4</v>
      </c>
      <c r="E190" s="52" t="s">
        <v>289</v>
      </c>
      <c r="F190" s="58">
        <v>2000.4</v>
      </c>
      <c r="G190" s="21" t="s">
        <v>890</v>
      </c>
      <c r="H190" s="1010" t="s">
        <v>833</v>
      </c>
      <c r="I190" s="728"/>
      <c r="J190" s="969"/>
      <c r="K190" s="427"/>
      <c r="L190" s="256"/>
      <c r="M190" s="256"/>
    </row>
    <row r="191" spans="1:13" ht="19.5" customHeight="1">
      <c r="A191" s="21">
        <v>120</v>
      </c>
      <c r="B191" s="49" t="s">
        <v>390</v>
      </c>
      <c r="C191" s="49">
        <v>3110</v>
      </c>
      <c r="D191" s="58">
        <v>5958</v>
      </c>
      <c r="E191" s="52" t="s">
        <v>289</v>
      </c>
      <c r="F191" s="497">
        <v>5958</v>
      </c>
      <c r="G191" s="21" t="s">
        <v>890</v>
      </c>
      <c r="H191" s="1010" t="s">
        <v>770</v>
      </c>
      <c r="I191" s="728"/>
      <c r="J191" s="969"/>
      <c r="K191" s="427"/>
      <c r="L191" s="256"/>
      <c r="M191" s="256"/>
    </row>
    <row r="192" spans="1:13" ht="19.5" customHeight="1">
      <c r="A192" s="21">
        <v>121</v>
      </c>
      <c r="B192" s="49" t="s">
        <v>337</v>
      </c>
      <c r="C192" s="49">
        <v>3110</v>
      </c>
      <c r="D192" s="58">
        <v>77472</v>
      </c>
      <c r="E192" s="52" t="s">
        <v>289</v>
      </c>
      <c r="F192" s="58">
        <v>77472</v>
      </c>
      <c r="G192" s="21" t="s">
        <v>890</v>
      </c>
      <c r="H192" s="1010" t="s">
        <v>338</v>
      </c>
      <c r="I192" s="728"/>
      <c r="J192" s="969"/>
      <c r="K192" s="427"/>
      <c r="L192" s="256"/>
      <c r="M192" s="256"/>
    </row>
    <row r="193" spans="1:13" ht="18" customHeight="1">
      <c r="A193" s="21">
        <v>122</v>
      </c>
      <c r="B193" s="49" t="s">
        <v>339</v>
      </c>
      <c r="C193" s="49">
        <v>3110</v>
      </c>
      <c r="D193" s="58">
        <v>99900.96</v>
      </c>
      <c r="E193" s="52" t="s">
        <v>289</v>
      </c>
      <c r="F193" s="58">
        <v>99900.96</v>
      </c>
      <c r="G193" s="21" t="s">
        <v>890</v>
      </c>
      <c r="H193" s="1012" t="s">
        <v>340</v>
      </c>
      <c r="I193" s="728"/>
      <c r="J193" s="969"/>
      <c r="K193" s="427"/>
      <c r="L193" s="256"/>
      <c r="M193" s="256"/>
    </row>
    <row r="194" spans="1:13" ht="115.5" customHeight="1">
      <c r="A194" s="21">
        <v>123</v>
      </c>
      <c r="B194" s="49" t="s">
        <v>341</v>
      </c>
      <c r="C194" s="49">
        <v>3110</v>
      </c>
      <c r="D194" s="58">
        <v>21195.36</v>
      </c>
      <c r="E194" s="52" t="s">
        <v>289</v>
      </c>
      <c r="F194" s="497">
        <v>21195.36</v>
      </c>
      <c r="G194" s="21" t="s">
        <v>890</v>
      </c>
      <c r="H194" s="1013" t="s">
        <v>342</v>
      </c>
      <c r="I194" s="728"/>
      <c r="J194" s="969"/>
      <c r="K194" s="427"/>
      <c r="L194" s="256"/>
      <c r="M194" s="256"/>
    </row>
    <row r="195" spans="1:13" ht="25.5" customHeight="1" hidden="1">
      <c r="A195" s="924"/>
      <c r="B195" s="810" t="s">
        <v>418</v>
      </c>
      <c r="C195" s="810">
        <v>3110</v>
      </c>
      <c r="D195" s="891">
        <v>17372</v>
      </c>
      <c r="E195" s="890" t="s">
        <v>289</v>
      </c>
      <c r="F195" s="891">
        <v>17372</v>
      </c>
      <c r="G195" s="924" t="s">
        <v>890</v>
      </c>
      <c r="H195" s="924"/>
      <c r="I195" s="811" t="s">
        <v>717</v>
      </c>
      <c r="J195" s="969"/>
      <c r="K195" s="427"/>
      <c r="L195" s="256"/>
      <c r="M195" s="256"/>
    </row>
    <row r="196" spans="1:13" ht="15.75" hidden="1">
      <c r="A196" s="21"/>
      <c r="B196" s="794" t="s">
        <v>199</v>
      </c>
      <c r="C196" s="23">
        <v>3110</v>
      </c>
      <c r="D196" s="7">
        <v>508354.04</v>
      </c>
      <c r="E196" s="52" t="s">
        <v>289</v>
      </c>
      <c r="F196" s="7">
        <v>508354.04</v>
      </c>
      <c r="G196" s="21"/>
      <c r="H196" s="21"/>
      <c r="I196" s="550"/>
      <c r="J196" s="970"/>
      <c r="M196" s="256"/>
    </row>
    <row r="197" spans="1:10" ht="16.5" hidden="1" thickBot="1">
      <c r="A197" s="21"/>
      <c r="B197" s="794" t="s">
        <v>201</v>
      </c>
      <c r="C197" s="23">
        <v>3110</v>
      </c>
      <c r="D197" s="7">
        <f>SUM(D186:D196)</f>
        <v>907930</v>
      </c>
      <c r="E197" s="52" t="s">
        <v>289</v>
      </c>
      <c r="F197" s="909">
        <f>SUM(F186:F196)</f>
        <v>907920.52</v>
      </c>
      <c r="G197" s="21"/>
      <c r="H197" s="21"/>
      <c r="I197" s="550"/>
      <c r="J197" s="970"/>
    </row>
    <row r="198" spans="1:10" ht="15.75" hidden="1">
      <c r="A198" s="97"/>
      <c r="B198" s="741" t="s">
        <v>623</v>
      </c>
      <c r="C198" s="23">
        <v>3110</v>
      </c>
      <c r="D198" s="7">
        <f>SUM(D199:D200)</f>
        <v>409442</v>
      </c>
      <c r="E198" s="52" t="s">
        <v>289</v>
      </c>
      <c r="F198" s="7"/>
      <c r="G198" s="21"/>
      <c r="H198" s="21"/>
      <c r="I198" s="550"/>
      <c r="J198" s="970"/>
    </row>
    <row r="199" spans="1:10" ht="63.75" hidden="1">
      <c r="A199" s="97"/>
      <c r="B199" s="794" t="s">
        <v>913</v>
      </c>
      <c r="C199" s="49">
        <v>3110</v>
      </c>
      <c r="D199" s="7">
        <v>129442</v>
      </c>
      <c r="E199" s="52" t="s">
        <v>289</v>
      </c>
      <c r="F199" s="909">
        <v>129442</v>
      </c>
      <c r="G199" s="21" t="s">
        <v>858</v>
      </c>
      <c r="H199" s="21" t="s">
        <v>899</v>
      </c>
      <c r="I199" s="550"/>
      <c r="J199" s="970"/>
    </row>
    <row r="200" spans="1:13" ht="63.75" hidden="1">
      <c r="A200" s="97"/>
      <c r="B200" s="957" t="s">
        <v>100</v>
      </c>
      <c r="C200" s="49">
        <v>3110</v>
      </c>
      <c r="D200" s="1011">
        <v>280000</v>
      </c>
      <c r="E200" s="52" t="s">
        <v>289</v>
      </c>
      <c r="F200" s="909"/>
      <c r="G200" s="21" t="s">
        <v>627</v>
      </c>
      <c r="H200" s="21" t="s">
        <v>899</v>
      </c>
      <c r="I200" s="550"/>
      <c r="J200" s="970"/>
      <c r="M200" s="1011">
        <v>278053.36</v>
      </c>
    </row>
    <row r="201" spans="1:10" ht="15.75" hidden="1">
      <c r="A201" s="97"/>
      <c r="B201" s="957" t="s">
        <v>439</v>
      </c>
      <c r="C201" s="49">
        <v>3110</v>
      </c>
      <c r="D201" s="7">
        <f>D197+D198</f>
        <v>1317372</v>
      </c>
      <c r="E201" s="52" t="s">
        <v>289</v>
      </c>
      <c r="F201" s="7">
        <f>F197+F199+F200</f>
        <v>1037362.52</v>
      </c>
      <c r="G201" s="21"/>
      <c r="H201" s="21"/>
      <c r="I201" s="550"/>
      <c r="J201" s="970"/>
    </row>
    <row r="202" spans="1:10" ht="15.75" hidden="1">
      <c r="A202" s="97"/>
      <c r="B202" s="206" t="s">
        <v>1024</v>
      </c>
      <c r="C202" s="49">
        <v>3110</v>
      </c>
      <c r="D202" s="7">
        <v>1317372</v>
      </c>
      <c r="E202" s="52" t="s">
        <v>289</v>
      </c>
      <c r="F202" s="909"/>
      <c r="G202" s="21"/>
      <c r="H202" s="21"/>
      <c r="I202" s="550"/>
      <c r="J202" s="970"/>
    </row>
    <row r="203" spans="1:10" ht="15.75" hidden="1">
      <c r="A203" s="21"/>
      <c r="B203" s="23" t="s">
        <v>1029</v>
      </c>
      <c r="C203" s="23">
        <v>3110</v>
      </c>
      <c r="D203" s="7">
        <f>SUM(D202-D199-D197-D200)</f>
        <v>0</v>
      </c>
      <c r="E203" s="52" t="s">
        <v>289</v>
      </c>
      <c r="F203" s="7"/>
      <c r="G203" s="21"/>
      <c r="H203" s="21"/>
      <c r="I203" s="550"/>
      <c r="J203" s="970"/>
    </row>
    <row r="204" spans="1:11" ht="25.5" customHeight="1">
      <c r="A204" s="1803" t="s">
        <v>997</v>
      </c>
      <c r="B204" s="1804"/>
      <c r="C204" s="1804"/>
      <c r="D204" s="1804"/>
      <c r="E204" s="1805"/>
      <c r="F204" s="907"/>
      <c r="G204" s="28"/>
      <c r="H204" s="28"/>
      <c r="I204" s="541"/>
      <c r="J204" s="560"/>
      <c r="K204" s="28"/>
    </row>
    <row r="205" spans="1:11" ht="21" customHeight="1">
      <c r="A205" s="11">
        <v>124</v>
      </c>
      <c r="B205" s="21" t="s">
        <v>999</v>
      </c>
      <c r="C205" s="21">
        <v>3132</v>
      </c>
      <c r="D205" s="80">
        <v>250000</v>
      </c>
      <c r="E205" s="18" t="s">
        <v>289</v>
      </c>
      <c r="F205" s="80"/>
      <c r="G205" s="21"/>
      <c r="H205" s="21"/>
      <c r="I205" s="550"/>
      <c r="J205" s="970"/>
      <c r="K205" t="s">
        <v>776</v>
      </c>
    </row>
    <row r="206" spans="1:10" ht="32.25" customHeight="1">
      <c r="A206" s="11">
        <v>125</v>
      </c>
      <c r="B206" s="21" t="s">
        <v>998</v>
      </c>
      <c r="C206" s="21">
        <v>3132</v>
      </c>
      <c r="D206" s="80">
        <v>450000</v>
      </c>
      <c r="E206" s="18" t="s">
        <v>289</v>
      </c>
      <c r="F206" s="78"/>
      <c r="G206" s="9"/>
      <c r="H206" s="9"/>
      <c r="I206" s="541"/>
      <c r="J206" s="971"/>
    </row>
    <row r="207" spans="1:12" ht="15.75" hidden="1">
      <c r="A207" s="9"/>
      <c r="B207" s="794" t="s">
        <v>201</v>
      </c>
      <c r="C207" s="5">
        <v>3132</v>
      </c>
      <c r="D207" s="7">
        <f>SUM(D205:D206)</f>
        <v>700000</v>
      </c>
      <c r="E207" s="18" t="s">
        <v>289</v>
      </c>
      <c r="F207" s="7">
        <f>SUM(F205:F206)</f>
        <v>0</v>
      </c>
      <c r="G207" s="9"/>
      <c r="H207" s="9"/>
      <c r="I207" s="541"/>
      <c r="J207" s="971"/>
      <c r="K207" s="63"/>
      <c r="L207" s="64"/>
    </row>
    <row r="208" spans="1:12" ht="15.75" hidden="1">
      <c r="A208" s="9"/>
      <c r="B208" s="206" t="s">
        <v>1024</v>
      </c>
      <c r="C208" s="21">
        <v>3132</v>
      </c>
      <c r="D208" s="7">
        <v>700000</v>
      </c>
      <c r="E208" s="18" t="s">
        <v>289</v>
      </c>
      <c r="F208" s="7"/>
      <c r="G208" s="9"/>
      <c r="H208" s="9"/>
      <c r="I208" s="541"/>
      <c r="J208" s="971"/>
      <c r="K208" s="63"/>
      <c r="L208" s="64"/>
    </row>
    <row r="209" spans="1:12" ht="15.75" hidden="1">
      <c r="A209" s="9"/>
      <c r="B209" s="23" t="s">
        <v>1029</v>
      </c>
      <c r="C209" s="21">
        <v>3132</v>
      </c>
      <c r="D209" s="7">
        <f>1000000-D207</f>
        <v>300000</v>
      </c>
      <c r="E209" s="18" t="s">
        <v>289</v>
      </c>
      <c r="F209" s="273"/>
      <c r="G209" s="9"/>
      <c r="H209" s="9"/>
      <c r="I209" s="541"/>
      <c r="J209" s="541"/>
      <c r="K209" s="63"/>
      <c r="L209" s="64"/>
    </row>
    <row r="210" spans="1:12" ht="19.5" customHeight="1">
      <c r="A210" s="1826" t="s">
        <v>310</v>
      </c>
      <c r="B210" s="1746"/>
      <c r="C210" s="1746"/>
      <c r="D210" s="1746"/>
      <c r="E210" s="1789"/>
      <c r="F210" s="826"/>
      <c r="G210" s="28"/>
      <c r="H210" s="28"/>
      <c r="I210" s="541"/>
      <c r="J210" s="560"/>
      <c r="K210" s="918"/>
      <c r="L210" s="64"/>
    </row>
    <row r="211" spans="1:12" ht="15.75">
      <c r="A211" s="843">
        <v>126</v>
      </c>
      <c r="B211" s="32" t="s">
        <v>309</v>
      </c>
      <c r="C211" s="21">
        <v>3160</v>
      </c>
      <c r="D211" s="832">
        <v>20000</v>
      </c>
      <c r="E211" s="18" t="s">
        <v>289</v>
      </c>
      <c r="F211" s="273"/>
      <c r="G211" s="9"/>
      <c r="H211" s="9"/>
      <c r="I211" s="541"/>
      <c r="J211" s="541"/>
      <c r="K211" s="63"/>
      <c r="L211" s="64"/>
    </row>
    <row r="212" spans="1:12" ht="15.75" hidden="1">
      <c r="A212" s="9"/>
      <c r="B212" s="206" t="s">
        <v>1024</v>
      </c>
      <c r="C212" s="21">
        <v>3132</v>
      </c>
      <c r="D212" s="7">
        <v>20000</v>
      </c>
      <c r="E212" s="18" t="s">
        <v>289</v>
      </c>
      <c r="F212" s="7"/>
      <c r="G212" s="9"/>
      <c r="H212" s="9"/>
      <c r="I212" s="541"/>
      <c r="J212" s="541"/>
      <c r="K212" s="63"/>
      <c r="L212" s="64"/>
    </row>
    <row r="213" spans="1:12" ht="15.75" hidden="1">
      <c r="A213" s="9"/>
      <c r="B213" s="23" t="s">
        <v>1029</v>
      </c>
      <c r="C213" s="21">
        <v>3132</v>
      </c>
      <c r="D213" s="7">
        <f>SUM(D212-D211)</f>
        <v>0</v>
      </c>
      <c r="E213" s="18" t="s">
        <v>289</v>
      </c>
      <c r="F213" s="273"/>
      <c r="G213" s="9"/>
      <c r="H213" s="9"/>
      <c r="I213" s="541"/>
      <c r="J213" s="541"/>
      <c r="K213" s="63"/>
      <c r="L213" s="64"/>
    </row>
    <row r="214" spans="1:12" ht="15">
      <c r="A214" s="827"/>
      <c r="B214" s="828"/>
      <c r="C214" s="827"/>
      <c r="D214" s="829"/>
      <c r="E214" s="830"/>
      <c r="F214" s="826"/>
      <c r="G214" s="28"/>
      <c r="H214" s="28"/>
      <c r="I214" s="560"/>
      <c r="J214" s="560"/>
      <c r="K214" s="63"/>
      <c r="L214" s="64"/>
    </row>
    <row r="215" spans="1:15" ht="15">
      <c r="A215" s="831"/>
      <c r="B215" s="831"/>
      <c r="C215" s="831"/>
      <c r="D215" s="831"/>
      <c r="E215" s="831"/>
      <c r="M215" s="347"/>
      <c r="N215" s="347"/>
      <c r="O215" s="397"/>
    </row>
    <row r="216" ht="15">
      <c r="A216" s="65" t="s">
        <v>822</v>
      </c>
    </row>
    <row r="217" ht="15">
      <c r="A217" s="65"/>
    </row>
    <row r="219" spans="2:10" ht="15.75">
      <c r="B219" s="66" t="s">
        <v>876</v>
      </c>
      <c r="C219" s="67"/>
      <c r="D219" s="67"/>
      <c r="E219" s="67"/>
      <c r="F219" s="67"/>
      <c r="G219" s="67"/>
      <c r="H219" s="67"/>
      <c r="I219" s="733"/>
      <c r="J219" s="733"/>
    </row>
    <row r="220" spans="2:6" ht="15.75">
      <c r="B220" s="66" t="s">
        <v>877</v>
      </c>
      <c r="C220" s="68" t="s">
        <v>878</v>
      </c>
      <c r="D220" s="69"/>
      <c r="E220" s="69"/>
      <c r="F220" s="67"/>
    </row>
    <row r="221" spans="2:6" ht="15.75">
      <c r="B221" s="1"/>
      <c r="C221" s="66" t="s">
        <v>881</v>
      </c>
      <c r="D221" s="1"/>
      <c r="E221" s="70" t="s">
        <v>882</v>
      </c>
      <c r="F221" s="70"/>
    </row>
    <row r="222" spans="2:6" ht="15.75">
      <c r="B222" s="71"/>
      <c r="C222" s="66"/>
      <c r="D222" s="1"/>
      <c r="E222" s="1" t="s">
        <v>883</v>
      </c>
      <c r="F222" s="1"/>
    </row>
    <row r="223" spans="2:10" ht="15">
      <c r="B223" s="1"/>
      <c r="C223" s="1"/>
      <c r="D223" s="1"/>
      <c r="E223" s="1"/>
      <c r="F223" s="1"/>
      <c r="G223" s="1"/>
      <c r="H223" s="1"/>
      <c r="I223" s="734"/>
      <c r="J223" s="734"/>
    </row>
    <row r="224" spans="2:10" ht="15.75">
      <c r="B224" s="66" t="s">
        <v>884</v>
      </c>
      <c r="C224" s="1"/>
      <c r="D224" s="1"/>
      <c r="E224" s="1"/>
      <c r="F224" s="1"/>
      <c r="G224" s="1"/>
      <c r="H224" s="734"/>
      <c r="I224"/>
      <c r="J224"/>
    </row>
    <row r="225" spans="2:10" ht="15.75">
      <c r="B225" s="66" t="s">
        <v>885</v>
      </c>
      <c r="C225" s="68" t="s">
        <v>886</v>
      </c>
      <c r="D225" s="69"/>
      <c r="E225" s="69"/>
      <c r="F225" s="67"/>
      <c r="H225" s="544"/>
      <c r="I225"/>
      <c r="J225"/>
    </row>
    <row r="226" spans="2:10" ht="15.75">
      <c r="B226" s="1"/>
      <c r="C226" s="66" t="s">
        <v>881</v>
      </c>
      <c r="D226" s="1"/>
      <c r="E226" s="70" t="s">
        <v>882</v>
      </c>
      <c r="F226" s="70"/>
      <c r="H226" s="544"/>
      <c r="I226"/>
      <c r="J226"/>
    </row>
    <row r="227" spans="2:12" s="4" customFormat="1" ht="16.5" customHeight="1">
      <c r="B227" s="94"/>
      <c r="E227" s="95" t="s">
        <v>157</v>
      </c>
      <c r="I227" s="544"/>
      <c r="J227" s="544"/>
      <c r="L227" s="96"/>
    </row>
    <row r="230" ht="15">
      <c r="L230" s="347" t="e">
        <f>SUM(#REF!,#REF!,#REF!,#REF!,F161,F168,#REF!,F176,F184,#REF!,#REF!)</f>
        <v>#REF!</v>
      </c>
    </row>
    <row r="231" ht="15">
      <c r="D231" s="391"/>
    </row>
    <row r="232" ht="15">
      <c r="F232" s="399"/>
    </row>
    <row r="235" ht="15">
      <c r="D235" s="347"/>
    </row>
    <row r="247" spans="1:5" ht="15.75">
      <c r="A247" s="845"/>
      <c r="B247" s="846"/>
      <c r="C247" s="846"/>
      <c r="D247" s="84"/>
      <c r="E247" s="847"/>
    </row>
  </sheetData>
  <sheetProtection/>
  <mergeCells count="30">
    <mergeCell ref="I12:I13"/>
    <mergeCell ref="F12:G12"/>
    <mergeCell ref="A159:E159"/>
    <mergeCell ref="A151:E151"/>
    <mergeCell ref="A12:A13"/>
    <mergeCell ref="B12:B13"/>
    <mergeCell ref="A144:E144"/>
    <mergeCell ref="A15:E15"/>
    <mergeCell ref="A71:E71"/>
    <mergeCell ref="D12:D13"/>
    <mergeCell ref="A7:E7"/>
    <mergeCell ref="A210:E210"/>
    <mergeCell ref="A164:E164"/>
    <mergeCell ref="A173:E173"/>
    <mergeCell ref="A180:E180"/>
    <mergeCell ref="A185:E185"/>
    <mergeCell ref="A204:E204"/>
    <mergeCell ref="E12:E13"/>
    <mergeCell ref="C12:C13"/>
    <mergeCell ref="A10:E10"/>
    <mergeCell ref="A8:E8"/>
    <mergeCell ref="A9:E9"/>
    <mergeCell ref="A2:B2"/>
    <mergeCell ref="D2:E2"/>
    <mergeCell ref="A3:B3"/>
    <mergeCell ref="D3:E3"/>
    <mergeCell ref="A5:B5"/>
    <mergeCell ref="A4:B4"/>
    <mergeCell ref="A6:E6"/>
    <mergeCell ref="C4:E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92"/>
  <sheetViews>
    <sheetView zoomScalePageLayoutView="0" workbookViewId="0" topLeftCell="A250">
      <selection activeCell="V156" sqref="V156"/>
    </sheetView>
  </sheetViews>
  <sheetFormatPr defaultColWidth="9.140625" defaultRowHeight="12.75"/>
  <cols>
    <col min="1" max="1" width="4.7109375" style="256" customWidth="1"/>
    <col min="2" max="2" width="38.421875" style="256" customWidth="1"/>
    <col min="3" max="3" width="10.28125" style="256" customWidth="1"/>
    <col min="4" max="4" width="16.00390625" style="256" customWidth="1"/>
    <col min="5" max="5" width="18.00390625" style="256" customWidth="1"/>
    <col min="6" max="6" width="13.00390625" style="1116" hidden="1" customWidth="1"/>
    <col min="7" max="7" width="8.140625" style="256" hidden="1" customWidth="1"/>
    <col min="8" max="8" width="11.140625" style="256" hidden="1" customWidth="1"/>
    <col min="9" max="9" width="10.7109375" style="1117" hidden="1" customWidth="1"/>
    <col min="10" max="10" width="13.00390625" style="1117" hidden="1" customWidth="1"/>
    <col min="11" max="11" width="16.7109375" style="256" hidden="1" customWidth="1"/>
    <col min="12" max="12" width="11.421875" style="256" hidden="1" customWidth="1"/>
    <col min="13" max="13" width="11.57421875" style="256" bestFit="1" customWidth="1"/>
    <col min="14" max="14" width="12.8515625" style="256" customWidth="1"/>
    <col min="15" max="15" width="13.57421875" style="256" customWidth="1"/>
    <col min="16" max="16384" width="9.140625" style="256" customWidth="1"/>
  </cols>
  <sheetData>
    <row r="1" ht="13.5" customHeight="1"/>
    <row r="2" spans="1:6" ht="15.75">
      <c r="A2" s="1829" t="s">
        <v>914</v>
      </c>
      <c r="B2" s="1830"/>
      <c r="C2" s="1118"/>
      <c r="D2" s="1832" t="s">
        <v>915</v>
      </c>
      <c r="E2" s="1833"/>
      <c r="F2" s="1119"/>
    </row>
    <row r="3" spans="1:6" ht="15" customHeight="1">
      <c r="A3" s="1829" t="s">
        <v>916</v>
      </c>
      <c r="B3" s="1830"/>
      <c r="C3" s="1118"/>
      <c r="D3" s="1834" t="s">
        <v>917</v>
      </c>
      <c r="E3" s="1835"/>
      <c r="F3" s="1120"/>
    </row>
    <row r="4" spans="1:6" ht="15.75">
      <c r="A4" s="1829" t="s">
        <v>918</v>
      </c>
      <c r="B4" s="1830"/>
      <c r="C4" s="1836" t="s">
        <v>919</v>
      </c>
      <c r="D4" s="1837"/>
      <c r="E4" s="1837"/>
      <c r="F4" s="1121"/>
    </row>
    <row r="5" spans="1:2" ht="15">
      <c r="A5" s="1829" t="s">
        <v>632</v>
      </c>
      <c r="B5" s="1830"/>
    </row>
    <row r="6" spans="1:10" ht="15.75">
      <c r="A6" s="1831" t="s">
        <v>779</v>
      </c>
      <c r="B6" s="1831"/>
      <c r="C6" s="1831"/>
      <c r="D6" s="1831"/>
      <c r="E6" s="1831"/>
      <c r="F6" s="1122"/>
      <c r="G6" s="1123"/>
      <c r="H6" s="1123"/>
      <c r="I6" s="1124"/>
      <c r="J6" s="1124"/>
    </row>
    <row r="7" spans="1:10" ht="15.75">
      <c r="A7" s="1838" t="s">
        <v>260</v>
      </c>
      <c r="B7" s="1832"/>
      <c r="C7" s="1832"/>
      <c r="D7" s="1839"/>
      <c r="E7" s="1839"/>
      <c r="F7" s="1125"/>
      <c r="G7" s="1123"/>
      <c r="H7" s="1123"/>
      <c r="I7" s="1124"/>
      <c r="J7" s="1124"/>
    </row>
    <row r="8" spans="1:10" ht="15.75">
      <c r="A8" s="1838" t="s">
        <v>159</v>
      </c>
      <c r="B8" s="1832"/>
      <c r="C8" s="1832"/>
      <c r="D8" s="1839"/>
      <c r="E8" s="1839"/>
      <c r="F8" s="1125"/>
      <c r="G8" s="1123"/>
      <c r="H8" s="1123"/>
      <c r="I8" s="1124"/>
      <c r="J8" s="1124"/>
    </row>
    <row r="9" spans="1:10" ht="15.75">
      <c r="A9" s="1838" t="s">
        <v>262</v>
      </c>
      <c r="B9" s="1832"/>
      <c r="C9" s="1832"/>
      <c r="D9" s="1839"/>
      <c r="E9" s="1839"/>
      <c r="F9" s="1125"/>
      <c r="G9" s="1123"/>
      <c r="H9" s="1123"/>
      <c r="I9" s="1124"/>
      <c r="J9" s="1124"/>
    </row>
    <row r="10" spans="1:10" ht="61.5" customHeight="1">
      <c r="A10" s="1844" t="s">
        <v>777</v>
      </c>
      <c r="B10" s="1844"/>
      <c r="C10" s="1844"/>
      <c r="D10" s="1844"/>
      <c r="E10" s="1844"/>
      <c r="F10" s="1126"/>
      <c r="G10" s="1126"/>
      <c r="H10" s="1126"/>
      <c r="I10" s="1127"/>
      <c r="J10" s="1127"/>
    </row>
    <row r="11" spans="1:10" ht="14.25" customHeight="1">
      <c r="A11" s="1128"/>
      <c r="B11" s="1129"/>
      <c r="C11" s="1129"/>
      <c r="D11" s="1129"/>
      <c r="E11" s="1129"/>
      <c r="F11" s="1129"/>
      <c r="G11" s="1130"/>
      <c r="H11" s="1130"/>
      <c r="I11" s="1127"/>
      <c r="J11" s="1127"/>
    </row>
    <row r="12" spans="1:11" ht="31.5" customHeight="1">
      <c r="A12" s="1849" t="s">
        <v>264</v>
      </c>
      <c r="B12" s="1851" t="s">
        <v>507</v>
      </c>
      <c r="C12" s="1849" t="s">
        <v>508</v>
      </c>
      <c r="D12" s="1853" t="s">
        <v>285</v>
      </c>
      <c r="E12" s="1840" t="s">
        <v>393</v>
      </c>
      <c r="F12" s="1842" t="s">
        <v>394</v>
      </c>
      <c r="G12" s="1843"/>
      <c r="H12" s="1132"/>
      <c r="I12" s="1845" t="s">
        <v>406</v>
      </c>
      <c r="J12" s="1134"/>
      <c r="K12" s="406"/>
    </row>
    <row r="13" spans="1:13" ht="32.25" customHeight="1">
      <c r="A13" s="1850"/>
      <c r="B13" s="1852"/>
      <c r="C13" s="1850"/>
      <c r="D13" s="1854"/>
      <c r="E13" s="1841"/>
      <c r="F13" s="1135" t="s">
        <v>385</v>
      </c>
      <c r="G13" s="1136" t="s">
        <v>892</v>
      </c>
      <c r="H13" s="1137" t="s">
        <v>405</v>
      </c>
      <c r="I13" s="1846"/>
      <c r="J13" s="1138"/>
      <c r="K13" s="406"/>
      <c r="M13" s="83"/>
    </row>
    <row r="14" spans="1:13" ht="14.25">
      <c r="A14" s="1137">
        <v>1</v>
      </c>
      <c r="B14" s="1137">
        <v>2</v>
      </c>
      <c r="C14" s="1137">
        <v>3</v>
      </c>
      <c r="D14" s="1137">
        <v>4</v>
      </c>
      <c r="E14" s="1137">
        <v>5</v>
      </c>
      <c r="F14" s="1137">
        <v>6</v>
      </c>
      <c r="G14" s="1136">
        <v>7</v>
      </c>
      <c r="H14" s="1137"/>
      <c r="I14" s="1139">
        <v>8</v>
      </c>
      <c r="J14" s="1140"/>
      <c r="K14" s="406"/>
      <c r="M14" s="630"/>
    </row>
    <row r="15" spans="1:13" ht="21.75" customHeight="1">
      <c r="A15" s="1847" t="s">
        <v>158</v>
      </c>
      <c r="B15" s="1848"/>
      <c r="C15" s="1848"/>
      <c r="D15" s="1848"/>
      <c r="E15" s="1848"/>
      <c r="F15" s="1141"/>
      <c r="G15" s="1142"/>
      <c r="H15" s="1143"/>
      <c r="I15" s="1144"/>
      <c r="J15" s="1145"/>
      <c r="K15" s="406"/>
      <c r="M15" s="630"/>
    </row>
    <row r="16" spans="1:14" ht="65.25" customHeight="1">
      <c r="A16" s="1146">
        <v>1</v>
      </c>
      <c r="B16" s="519" t="s">
        <v>288</v>
      </c>
      <c r="C16" s="1147">
        <v>2210</v>
      </c>
      <c r="D16" s="497">
        <v>28885.39</v>
      </c>
      <c r="E16" s="1148" t="s">
        <v>287</v>
      </c>
      <c r="F16" s="497">
        <v>28885.39</v>
      </c>
      <c r="G16" s="1149" t="s">
        <v>890</v>
      </c>
      <c r="H16" s="673" t="s">
        <v>963</v>
      </c>
      <c r="I16" s="712" t="s">
        <v>1060</v>
      </c>
      <c r="J16" s="712" t="s">
        <v>1060</v>
      </c>
      <c r="K16" s="1150" t="s">
        <v>751</v>
      </c>
      <c r="M16" s="626"/>
      <c r="N16" s="626"/>
    </row>
    <row r="17" spans="1:14" ht="61.5" customHeight="1">
      <c r="A17" s="1147">
        <v>2</v>
      </c>
      <c r="B17" s="519" t="s">
        <v>202</v>
      </c>
      <c r="C17" s="1147">
        <v>2210</v>
      </c>
      <c r="D17" s="497">
        <v>16915.2</v>
      </c>
      <c r="E17" s="814" t="s">
        <v>289</v>
      </c>
      <c r="F17" s="497">
        <v>16915.2</v>
      </c>
      <c r="G17" s="1149" t="s">
        <v>890</v>
      </c>
      <c r="H17" s="673" t="s">
        <v>183</v>
      </c>
      <c r="I17" s="713" t="s">
        <v>992</v>
      </c>
      <c r="J17" s="713" t="s">
        <v>992</v>
      </c>
      <c r="K17" s="406"/>
      <c r="M17" s="626"/>
      <c r="N17" s="626"/>
    </row>
    <row r="18" spans="1:14" s="429" customFormat="1" ht="15.75">
      <c r="A18" s="1146">
        <v>3</v>
      </c>
      <c r="B18" s="519" t="s">
        <v>378</v>
      </c>
      <c r="C18" s="1147">
        <v>2210</v>
      </c>
      <c r="D18" s="497">
        <v>12240</v>
      </c>
      <c r="E18" s="814" t="s">
        <v>289</v>
      </c>
      <c r="F18" s="497">
        <v>12240</v>
      </c>
      <c r="G18" s="519" t="s">
        <v>888</v>
      </c>
      <c r="H18" s="673" t="s">
        <v>170</v>
      </c>
      <c r="I18" s="713" t="s">
        <v>993</v>
      </c>
      <c r="J18" s="713" t="s">
        <v>993</v>
      </c>
      <c r="K18" s="822"/>
      <c r="M18" s="626"/>
      <c r="N18" s="626"/>
    </row>
    <row r="19" spans="1:14" ht="15.75">
      <c r="A19" s="1147">
        <v>4</v>
      </c>
      <c r="B19" s="519" t="s">
        <v>292</v>
      </c>
      <c r="C19" s="1147">
        <v>2210</v>
      </c>
      <c r="D19" s="497">
        <v>4550.57</v>
      </c>
      <c r="E19" s="814" t="s">
        <v>289</v>
      </c>
      <c r="F19" s="497">
        <v>4550.57</v>
      </c>
      <c r="G19" s="519" t="s">
        <v>888</v>
      </c>
      <c r="H19" s="673" t="s">
        <v>171</v>
      </c>
      <c r="I19" s="713" t="s">
        <v>994</v>
      </c>
      <c r="J19" s="713" t="s">
        <v>994</v>
      </c>
      <c r="K19" s="406"/>
      <c r="M19" s="626"/>
      <c r="N19" s="626"/>
    </row>
    <row r="20" spans="1:14" s="429" customFormat="1" ht="31.5" customHeight="1">
      <c r="A20" s="1146">
        <v>5</v>
      </c>
      <c r="B20" s="519" t="s">
        <v>294</v>
      </c>
      <c r="C20" s="1147">
        <v>2210</v>
      </c>
      <c r="D20" s="497">
        <v>5599</v>
      </c>
      <c r="E20" s="814" t="s">
        <v>289</v>
      </c>
      <c r="F20" s="497">
        <v>5599</v>
      </c>
      <c r="G20" s="1149" t="s">
        <v>890</v>
      </c>
      <c r="H20" s="673" t="s">
        <v>172</v>
      </c>
      <c r="I20" s="1151" t="s">
        <v>479</v>
      </c>
      <c r="J20" s="491" t="s">
        <v>479</v>
      </c>
      <c r="K20" s="1150" t="s">
        <v>478</v>
      </c>
      <c r="L20" s="1150" t="s">
        <v>479</v>
      </c>
      <c r="M20" s="626"/>
      <c r="N20" s="626"/>
    </row>
    <row r="21" spans="1:14" s="429" customFormat="1" ht="51">
      <c r="A21" s="1147">
        <v>6</v>
      </c>
      <c r="B21" s="519" t="s">
        <v>204</v>
      </c>
      <c r="C21" s="1147">
        <v>2210</v>
      </c>
      <c r="D21" s="497">
        <v>2000</v>
      </c>
      <c r="E21" s="814" t="s">
        <v>289</v>
      </c>
      <c r="F21" s="497">
        <v>2000</v>
      </c>
      <c r="G21" s="519" t="s">
        <v>888</v>
      </c>
      <c r="H21" s="1152" t="s">
        <v>174</v>
      </c>
      <c r="I21" s="713" t="s">
        <v>995</v>
      </c>
      <c r="J21" s="713" t="s">
        <v>995</v>
      </c>
      <c r="K21" s="822"/>
      <c r="M21" s="626"/>
      <c r="N21" s="626"/>
    </row>
    <row r="22" spans="1:14" ht="42" customHeight="1">
      <c r="A22" s="1146">
        <v>7</v>
      </c>
      <c r="B22" s="519" t="s">
        <v>298</v>
      </c>
      <c r="C22" s="1147">
        <v>2210</v>
      </c>
      <c r="D22" s="497">
        <v>11981</v>
      </c>
      <c r="E22" s="814" t="s">
        <v>289</v>
      </c>
      <c r="F22" s="497">
        <v>11981</v>
      </c>
      <c r="G22" s="1149" t="s">
        <v>890</v>
      </c>
      <c r="H22" s="673" t="s">
        <v>205</v>
      </c>
      <c r="I22" s="1153" t="s">
        <v>1059</v>
      </c>
      <c r="J22" s="1153" t="s">
        <v>1059</v>
      </c>
      <c r="K22" s="406"/>
      <c r="M22" s="626"/>
      <c r="N22" s="626"/>
    </row>
    <row r="23" spans="1:14" ht="15.75">
      <c r="A23" s="1147">
        <v>8</v>
      </c>
      <c r="B23" s="519" t="s">
        <v>299</v>
      </c>
      <c r="C23" s="1147">
        <v>2210</v>
      </c>
      <c r="D23" s="497">
        <v>18601.38</v>
      </c>
      <c r="E23" s="814" t="s">
        <v>289</v>
      </c>
      <c r="F23" s="497">
        <v>18601.38</v>
      </c>
      <c r="G23" s="1149" t="s">
        <v>890</v>
      </c>
      <c r="H23" s="673" t="s">
        <v>1056</v>
      </c>
      <c r="I23" s="908" t="s">
        <v>764</v>
      </c>
      <c r="J23" s="908" t="s">
        <v>764</v>
      </c>
      <c r="K23" s="406"/>
      <c r="M23" s="627"/>
      <c r="N23" s="626"/>
    </row>
    <row r="24" spans="1:14" ht="81" customHeight="1">
      <c r="A24" s="1146">
        <v>9</v>
      </c>
      <c r="B24" s="519" t="s">
        <v>1115</v>
      </c>
      <c r="C24" s="1147">
        <v>2210</v>
      </c>
      <c r="D24" s="497">
        <v>43020.58</v>
      </c>
      <c r="E24" s="814" t="s">
        <v>289</v>
      </c>
      <c r="F24" s="497">
        <v>43020.58</v>
      </c>
      <c r="G24" s="1149" t="s">
        <v>890</v>
      </c>
      <c r="H24" s="673" t="s">
        <v>959</v>
      </c>
      <c r="I24" s="1045" t="s">
        <v>480</v>
      </c>
      <c r="J24" s="1045" t="s">
        <v>480</v>
      </c>
      <c r="K24" s="406" t="s">
        <v>480</v>
      </c>
      <c r="L24" s="1154">
        <v>92647.99</v>
      </c>
      <c r="M24" s="627"/>
      <c r="N24" s="627"/>
    </row>
    <row r="25" spans="1:14" ht="15.75">
      <c r="A25" s="1147">
        <v>10</v>
      </c>
      <c r="B25" s="837" t="s">
        <v>569</v>
      </c>
      <c r="C25" s="1147">
        <v>2210</v>
      </c>
      <c r="D25" s="497">
        <v>18595.52</v>
      </c>
      <c r="E25" s="814" t="s">
        <v>289</v>
      </c>
      <c r="F25" s="497">
        <v>18595.52</v>
      </c>
      <c r="G25" s="1149" t="s">
        <v>890</v>
      </c>
      <c r="H25" s="673" t="s">
        <v>175</v>
      </c>
      <c r="I25" s="713" t="s">
        <v>765</v>
      </c>
      <c r="J25" s="713" t="s">
        <v>193</v>
      </c>
      <c r="K25" s="406">
        <v>11355.86</v>
      </c>
      <c r="M25" s="627"/>
      <c r="N25" s="627"/>
    </row>
    <row r="26" spans="1:14" ht="39.75" customHeight="1">
      <c r="A26" s="1146">
        <v>11</v>
      </c>
      <c r="B26" s="49" t="s">
        <v>900</v>
      </c>
      <c r="C26" s="1147">
        <v>2210</v>
      </c>
      <c r="D26" s="497">
        <v>98968.48</v>
      </c>
      <c r="E26" s="814" t="s">
        <v>289</v>
      </c>
      <c r="F26" s="497">
        <v>98968.48</v>
      </c>
      <c r="G26" s="1149" t="s">
        <v>890</v>
      </c>
      <c r="H26" s="1155" t="s">
        <v>173</v>
      </c>
      <c r="I26" s="1156" t="s">
        <v>766</v>
      </c>
      <c r="J26" s="1156" t="s">
        <v>766</v>
      </c>
      <c r="K26" s="406"/>
      <c r="M26" s="626"/>
      <c r="N26" s="626"/>
    </row>
    <row r="27" spans="1:14" ht="15.75">
      <c r="A27" s="1147">
        <v>12</v>
      </c>
      <c r="B27" s="985" t="s">
        <v>44</v>
      </c>
      <c r="C27" s="1147">
        <v>2210</v>
      </c>
      <c r="D27" s="497">
        <v>10277.12</v>
      </c>
      <c r="E27" s="814" t="s">
        <v>289</v>
      </c>
      <c r="F27" s="497">
        <v>10277.12</v>
      </c>
      <c r="G27" s="1149"/>
      <c r="H27" s="1157" t="s">
        <v>45</v>
      </c>
      <c r="I27" s="1156"/>
      <c r="J27" s="1156"/>
      <c r="K27" s="406"/>
      <c r="M27" s="626"/>
      <c r="N27" s="626"/>
    </row>
    <row r="28" spans="1:14" ht="17.25" customHeight="1">
      <c r="A28" s="1146">
        <v>13</v>
      </c>
      <c r="B28" s="837" t="s">
        <v>1121</v>
      </c>
      <c r="C28" s="1147">
        <v>2210</v>
      </c>
      <c r="D28" s="497">
        <v>75963.01</v>
      </c>
      <c r="E28" s="814" t="s">
        <v>289</v>
      </c>
      <c r="F28" s="497">
        <v>75963.01</v>
      </c>
      <c r="G28" s="1149" t="s">
        <v>890</v>
      </c>
      <c r="H28" s="673" t="s">
        <v>176</v>
      </c>
      <c r="I28" s="713" t="s">
        <v>355</v>
      </c>
      <c r="J28" s="713" t="s">
        <v>355</v>
      </c>
      <c r="K28" s="406"/>
      <c r="M28" s="626"/>
      <c r="N28" s="626"/>
    </row>
    <row r="29" spans="1:14" ht="26.25" customHeight="1">
      <c r="A29" s="1147">
        <v>14</v>
      </c>
      <c r="B29" s="837" t="s">
        <v>1015</v>
      </c>
      <c r="C29" s="1147">
        <v>2210</v>
      </c>
      <c r="D29" s="497">
        <v>50692.52</v>
      </c>
      <c r="E29" s="814" t="s">
        <v>289</v>
      </c>
      <c r="F29" s="497">
        <v>50692.52</v>
      </c>
      <c r="G29" s="1149" t="s">
        <v>890</v>
      </c>
      <c r="H29" s="673" t="s">
        <v>177</v>
      </c>
      <c r="I29" s="713" t="s">
        <v>1058</v>
      </c>
      <c r="J29" s="713" t="s">
        <v>1058</v>
      </c>
      <c r="K29" s="406"/>
      <c r="M29" s="626"/>
      <c r="N29" s="626"/>
    </row>
    <row r="30" spans="1:14" ht="43.5" customHeight="1">
      <c r="A30" s="1146">
        <v>15</v>
      </c>
      <c r="B30" s="837" t="s">
        <v>1016</v>
      </c>
      <c r="C30" s="1147">
        <v>2210</v>
      </c>
      <c r="D30" s="497">
        <v>24445.36</v>
      </c>
      <c r="E30" s="814" t="s">
        <v>289</v>
      </c>
      <c r="F30" s="497">
        <v>14445.36</v>
      </c>
      <c r="G30" s="1149" t="s">
        <v>890</v>
      </c>
      <c r="H30" s="673" t="s">
        <v>178</v>
      </c>
      <c r="I30" s="712" t="s">
        <v>105</v>
      </c>
      <c r="J30" s="712" t="s">
        <v>105</v>
      </c>
      <c r="K30" s="406"/>
      <c r="M30" s="626"/>
      <c r="N30" s="626"/>
    </row>
    <row r="31" spans="1:14" ht="26.25" customHeight="1">
      <c r="A31" s="1147">
        <v>16</v>
      </c>
      <c r="B31" s="49" t="s">
        <v>657</v>
      </c>
      <c r="C31" s="1147"/>
      <c r="D31" s="586">
        <v>33921</v>
      </c>
      <c r="E31" s="814"/>
      <c r="F31" s="497">
        <v>33921</v>
      </c>
      <c r="G31" s="1149" t="s">
        <v>890</v>
      </c>
      <c r="H31" s="673" t="s">
        <v>656</v>
      </c>
      <c r="I31" s="712"/>
      <c r="J31" s="712"/>
      <c r="K31" s="406"/>
      <c r="M31" s="626" t="s">
        <v>661</v>
      </c>
      <c r="N31" s="626"/>
    </row>
    <row r="32" spans="1:14" ht="31.5" customHeight="1">
      <c r="A32" s="1146">
        <v>17</v>
      </c>
      <c r="B32" s="49" t="s">
        <v>1017</v>
      </c>
      <c r="C32" s="1147">
        <v>2210</v>
      </c>
      <c r="D32" s="497">
        <v>99452</v>
      </c>
      <c r="E32" s="814" t="s">
        <v>289</v>
      </c>
      <c r="F32" s="497">
        <v>99452</v>
      </c>
      <c r="G32" s="1149" t="s">
        <v>890</v>
      </c>
      <c r="H32" s="673" t="s">
        <v>179</v>
      </c>
      <c r="I32" s="713" t="s">
        <v>356</v>
      </c>
      <c r="J32" s="713" t="s">
        <v>356</v>
      </c>
      <c r="K32" s="406"/>
      <c r="L32" s="406"/>
      <c r="M32" s="627"/>
      <c r="N32" s="626"/>
    </row>
    <row r="33" spans="1:14" ht="24" customHeight="1">
      <c r="A33" s="1147">
        <v>18</v>
      </c>
      <c r="B33" s="837" t="s">
        <v>1126</v>
      </c>
      <c r="C33" s="1147">
        <v>2210</v>
      </c>
      <c r="D33" s="497">
        <v>17017.71</v>
      </c>
      <c r="E33" s="814" t="s">
        <v>289</v>
      </c>
      <c r="F33" s="497">
        <v>17017.71</v>
      </c>
      <c r="G33" s="1149" t="s">
        <v>890</v>
      </c>
      <c r="H33" s="673" t="s">
        <v>527</v>
      </c>
      <c r="I33" s="713" t="s">
        <v>357</v>
      </c>
      <c r="J33" s="713" t="s">
        <v>357</v>
      </c>
      <c r="K33" s="822"/>
      <c r="L33" s="406"/>
      <c r="M33" s="626"/>
      <c r="N33" s="627"/>
    </row>
    <row r="34" spans="1:14" ht="69.75" customHeight="1">
      <c r="A34" s="1146">
        <v>19</v>
      </c>
      <c r="B34" s="49" t="s">
        <v>824</v>
      </c>
      <c r="C34" s="1147">
        <v>2210</v>
      </c>
      <c r="D34" s="497">
        <v>8539.56</v>
      </c>
      <c r="E34" s="814" t="s">
        <v>289</v>
      </c>
      <c r="F34" s="497">
        <v>8539.56</v>
      </c>
      <c r="G34" s="1149" t="s">
        <v>890</v>
      </c>
      <c r="H34" s="673" t="s">
        <v>798</v>
      </c>
      <c r="I34" s="1003" t="s">
        <v>358</v>
      </c>
      <c r="J34" s="1003" t="s">
        <v>358</v>
      </c>
      <c r="K34" s="406"/>
      <c r="L34" s="630"/>
      <c r="M34" s="627"/>
      <c r="N34" s="627"/>
    </row>
    <row r="35" spans="1:14" ht="31.5" customHeight="1">
      <c r="A35" s="1147">
        <v>20</v>
      </c>
      <c r="B35" s="49" t="s">
        <v>206</v>
      </c>
      <c r="C35" s="1147">
        <v>2210</v>
      </c>
      <c r="D35" s="378">
        <v>1230</v>
      </c>
      <c r="E35" s="814" t="s">
        <v>289</v>
      </c>
      <c r="F35" s="378">
        <v>1230</v>
      </c>
      <c r="G35" s="1149" t="s">
        <v>890</v>
      </c>
      <c r="H35" s="673" t="s">
        <v>415</v>
      </c>
      <c r="I35" s="713" t="s">
        <v>768</v>
      </c>
      <c r="J35" s="713" t="s">
        <v>768</v>
      </c>
      <c r="K35" s="406"/>
      <c r="L35" s="406"/>
      <c r="M35" s="626"/>
      <c r="N35" s="627"/>
    </row>
    <row r="36" spans="1:14" ht="30" customHeight="1">
      <c r="A36" s="1146">
        <v>21</v>
      </c>
      <c r="B36" s="49" t="s">
        <v>1031</v>
      </c>
      <c r="C36" s="1147">
        <v>2210</v>
      </c>
      <c r="D36" s="378">
        <v>13125.52</v>
      </c>
      <c r="E36" s="814"/>
      <c r="F36" s="378">
        <v>13125.52</v>
      </c>
      <c r="G36" s="1149" t="s">
        <v>890</v>
      </c>
      <c r="H36" s="673" t="s">
        <v>207</v>
      </c>
      <c r="I36" s="713"/>
      <c r="J36" s="713"/>
      <c r="K36" s="406"/>
      <c r="L36" s="406"/>
      <c r="M36" s="626"/>
      <c r="N36" s="627"/>
    </row>
    <row r="37" spans="1:14" s="429" customFormat="1" ht="42.75" customHeight="1">
      <c r="A37" s="1147">
        <v>22</v>
      </c>
      <c r="B37" s="49" t="s">
        <v>528</v>
      </c>
      <c r="C37" s="1147">
        <v>2210</v>
      </c>
      <c r="D37" s="497">
        <v>216</v>
      </c>
      <c r="E37" s="814" t="s">
        <v>289</v>
      </c>
      <c r="F37" s="497">
        <v>216</v>
      </c>
      <c r="G37" s="1149" t="s">
        <v>890</v>
      </c>
      <c r="H37" s="1097" t="s">
        <v>960</v>
      </c>
      <c r="I37" s="1158" t="s">
        <v>721</v>
      </c>
      <c r="J37" s="1158" t="s">
        <v>721</v>
      </c>
      <c r="K37" s="822"/>
      <c r="L37" s="822"/>
      <c r="M37" s="626"/>
      <c r="N37" s="627"/>
    </row>
    <row r="38" spans="1:14" ht="51">
      <c r="A38" s="1146">
        <v>23</v>
      </c>
      <c r="B38" s="49" t="s">
        <v>245</v>
      </c>
      <c r="C38" s="1147">
        <v>2210</v>
      </c>
      <c r="D38" s="378">
        <v>19613.37</v>
      </c>
      <c r="E38" s="814" t="s">
        <v>289</v>
      </c>
      <c r="F38" s="497">
        <v>19613.37</v>
      </c>
      <c r="G38" s="1149" t="s">
        <v>890</v>
      </c>
      <c r="H38" s="1159" t="s">
        <v>208</v>
      </c>
      <c r="I38" s="713" t="s">
        <v>582</v>
      </c>
      <c r="J38" s="713" t="s">
        <v>582</v>
      </c>
      <c r="K38" s="406"/>
      <c r="L38" s="406"/>
      <c r="M38" s="626" t="s">
        <v>658</v>
      </c>
      <c r="N38" s="626"/>
    </row>
    <row r="39" spans="1:13" ht="51.75" customHeight="1">
      <c r="A39" s="1147">
        <v>24</v>
      </c>
      <c r="B39" s="837" t="s">
        <v>409</v>
      </c>
      <c r="C39" s="1147">
        <v>2210</v>
      </c>
      <c r="D39" s="497">
        <v>14123.76</v>
      </c>
      <c r="E39" s="591" t="s">
        <v>289</v>
      </c>
      <c r="F39" s="497">
        <v>14123.76</v>
      </c>
      <c r="G39" s="1149" t="s">
        <v>890</v>
      </c>
      <c r="H39" s="673" t="s">
        <v>1154</v>
      </c>
      <c r="I39" s="727"/>
      <c r="J39" s="969"/>
      <c r="K39" s="59"/>
      <c r="M39" s="256" t="s">
        <v>660</v>
      </c>
    </row>
    <row r="40" spans="1:11" ht="41.25" customHeight="1">
      <c r="A40" s="1146">
        <v>25</v>
      </c>
      <c r="B40" s="49" t="s">
        <v>968</v>
      </c>
      <c r="C40" s="1147">
        <v>2210</v>
      </c>
      <c r="D40" s="497">
        <v>1200</v>
      </c>
      <c r="E40" s="591" t="s">
        <v>289</v>
      </c>
      <c r="F40" s="497">
        <v>1200</v>
      </c>
      <c r="G40" s="1149" t="s">
        <v>890</v>
      </c>
      <c r="H40" s="673" t="s">
        <v>774</v>
      </c>
      <c r="I40" s="727"/>
      <c r="J40" s="969"/>
      <c r="K40" s="59"/>
    </row>
    <row r="41" spans="1:14" ht="51">
      <c r="A41" s="1147">
        <v>26</v>
      </c>
      <c r="B41" s="49" t="s">
        <v>526</v>
      </c>
      <c r="C41" s="1147">
        <v>2210</v>
      </c>
      <c r="D41" s="378">
        <v>5748.78</v>
      </c>
      <c r="E41" s="591" t="s">
        <v>289</v>
      </c>
      <c r="F41" s="378">
        <v>5748.78</v>
      </c>
      <c r="G41" s="1149" t="s">
        <v>890</v>
      </c>
      <c r="H41" s="1157" t="s">
        <v>865</v>
      </c>
      <c r="I41" s="908" t="s">
        <v>667</v>
      </c>
      <c r="J41" s="713"/>
      <c r="K41" s="406"/>
      <c r="L41" s="406"/>
      <c r="M41" s="626"/>
      <c r="N41" s="626"/>
    </row>
    <row r="42" spans="1:14" ht="39.75" customHeight="1">
      <c r="A42" s="1146">
        <v>27</v>
      </c>
      <c r="B42" s="1160" t="s">
        <v>1018</v>
      </c>
      <c r="C42" s="1147">
        <v>2210</v>
      </c>
      <c r="D42" s="378">
        <v>16726.22</v>
      </c>
      <c r="E42" s="814" t="s">
        <v>289</v>
      </c>
      <c r="F42" s="378">
        <v>16726.22</v>
      </c>
      <c r="G42" s="1149" t="s">
        <v>890</v>
      </c>
      <c r="H42" s="673" t="s">
        <v>831</v>
      </c>
      <c r="I42" s="713" t="s">
        <v>723</v>
      </c>
      <c r="J42" s="713" t="s">
        <v>723</v>
      </c>
      <c r="K42" s="406"/>
      <c r="L42" s="406"/>
      <c r="M42" s="627"/>
      <c r="N42" s="627"/>
    </row>
    <row r="43" spans="1:14" ht="15.75" customHeight="1">
      <c r="A43" s="1147">
        <v>28</v>
      </c>
      <c r="B43" s="1160" t="s">
        <v>22</v>
      </c>
      <c r="C43" s="1147">
        <v>2210</v>
      </c>
      <c r="D43" s="378">
        <v>49803.95</v>
      </c>
      <c r="E43" s="814" t="s">
        <v>289</v>
      </c>
      <c r="F43" s="378">
        <v>49803.95</v>
      </c>
      <c r="G43" s="1149" t="s">
        <v>890</v>
      </c>
      <c r="H43" s="673" t="s">
        <v>832</v>
      </c>
      <c r="I43" s="809" t="s">
        <v>24</v>
      </c>
      <c r="J43" s="809" t="s">
        <v>24</v>
      </c>
      <c r="K43" s="406"/>
      <c r="M43" s="626"/>
      <c r="N43" s="630"/>
    </row>
    <row r="44" spans="1:14" ht="27.75" customHeight="1">
      <c r="A44" s="1146">
        <v>29</v>
      </c>
      <c r="B44" s="1160" t="s">
        <v>1019</v>
      </c>
      <c r="C44" s="1147">
        <v>2210</v>
      </c>
      <c r="D44" s="586">
        <v>21219.02</v>
      </c>
      <c r="E44" s="814" t="s">
        <v>289</v>
      </c>
      <c r="F44" s="586">
        <v>21219.02</v>
      </c>
      <c r="G44" s="519" t="s">
        <v>890</v>
      </c>
      <c r="H44" s="673" t="s">
        <v>833</v>
      </c>
      <c r="I44" s="1045" t="s">
        <v>767</v>
      </c>
      <c r="J44" s="1045" t="s">
        <v>767</v>
      </c>
      <c r="K44" s="406" t="s">
        <v>717</v>
      </c>
      <c r="M44" s="626"/>
      <c r="N44" s="626"/>
    </row>
    <row r="45" spans="1:14" ht="42" customHeight="1">
      <c r="A45" s="1147">
        <v>30</v>
      </c>
      <c r="B45" s="1160" t="s">
        <v>823</v>
      </c>
      <c r="C45" s="1147">
        <v>2210</v>
      </c>
      <c r="D45" s="586">
        <v>950</v>
      </c>
      <c r="E45" s="591" t="s">
        <v>289</v>
      </c>
      <c r="F45" s="586">
        <v>950</v>
      </c>
      <c r="G45" s="519" t="s">
        <v>890</v>
      </c>
      <c r="H45" s="1097" t="s">
        <v>951</v>
      </c>
      <c r="I45" s="1045" t="s">
        <v>951</v>
      </c>
      <c r="J45" s="1045"/>
      <c r="K45" s="406"/>
      <c r="M45" s="626"/>
      <c r="N45" s="626"/>
    </row>
    <row r="46" spans="1:14" ht="14.25" customHeight="1">
      <c r="A46" s="1146">
        <v>31</v>
      </c>
      <c r="B46" s="1160" t="s">
        <v>438</v>
      </c>
      <c r="C46" s="1147">
        <v>2210</v>
      </c>
      <c r="D46" s="586">
        <v>21710.17</v>
      </c>
      <c r="E46" s="591" t="s">
        <v>289</v>
      </c>
      <c r="F46" s="586">
        <v>21710.17</v>
      </c>
      <c r="G46" s="519" t="s">
        <v>890</v>
      </c>
      <c r="H46" s="1097" t="s">
        <v>440</v>
      </c>
      <c r="I46" s="1045" t="s">
        <v>440</v>
      </c>
      <c r="J46" s="1045"/>
      <c r="K46" s="406"/>
      <c r="M46" s="626"/>
      <c r="N46" s="626"/>
    </row>
    <row r="47" spans="1:14" ht="15" customHeight="1">
      <c r="A47" s="1147">
        <v>32</v>
      </c>
      <c r="B47" s="1160" t="s">
        <v>771</v>
      </c>
      <c r="C47" s="1147">
        <v>2210</v>
      </c>
      <c r="D47" s="586">
        <v>10416.24</v>
      </c>
      <c r="E47" s="591" t="s">
        <v>289</v>
      </c>
      <c r="F47" s="586">
        <v>10416.24</v>
      </c>
      <c r="G47" s="519" t="s">
        <v>890</v>
      </c>
      <c r="H47" s="1097" t="s">
        <v>648</v>
      </c>
      <c r="I47" s="1045"/>
      <c r="J47" s="1045"/>
      <c r="K47" s="406"/>
      <c r="M47" s="1014"/>
      <c r="N47" s="626"/>
    </row>
    <row r="48" spans="1:14" ht="39.75" customHeight="1">
      <c r="A48" s="1146">
        <v>33</v>
      </c>
      <c r="B48" s="1160" t="s">
        <v>246</v>
      </c>
      <c r="C48" s="1147">
        <v>2210</v>
      </c>
      <c r="D48" s="586">
        <v>1000</v>
      </c>
      <c r="E48" s="591" t="s">
        <v>289</v>
      </c>
      <c r="F48" s="586">
        <v>1000</v>
      </c>
      <c r="G48" s="519" t="s">
        <v>890</v>
      </c>
      <c r="H48" s="1097" t="s">
        <v>247</v>
      </c>
      <c r="I48" s="1045"/>
      <c r="J48" s="1045"/>
      <c r="K48" s="406"/>
      <c r="M48" s="1014"/>
      <c r="N48" s="626"/>
    </row>
    <row r="49" spans="1:14" ht="28.5" customHeight="1">
      <c r="A49" s="1147">
        <v>34</v>
      </c>
      <c r="B49" s="1160" t="s">
        <v>481</v>
      </c>
      <c r="C49" s="1147">
        <v>2210</v>
      </c>
      <c r="D49" s="586">
        <v>952.06</v>
      </c>
      <c r="E49" s="591" t="s">
        <v>289</v>
      </c>
      <c r="F49" s="586">
        <v>952.06</v>
      </c>
      <c r="G49" s="519" t="s">
        <v>890</v>
      </c>
      <c r="H49" s="1097" t="s">
        <v>482</v>
      </c>
      <c r="I49" s="1045"/>
      <c r="J49" s="1045"/>
      <c r="K49" s="406"/>
      <c r="M49" s="1014"/>
      <c r="N49" s="626"/>
    </row>
    <row r="50" spans="1:14" ht="28.5" customHeight="1">
      <c r="A50" s="1146">
        <v>35</v>
      </c>
      <c r="B50" s="1160" t="s">
        <v>933</v>
      </c>
      <c r="C50" s="1147">
        <v>2210</v>
      </c>
      <c r="D50" s="586">
        <v>1538.59</v>
      </c>
      <c r="E50" s="591" t="s">
        <v>289</v>
      </c>
      <c r="F50" s="586">
        <v>1538.59</v>
      </c>
      <c r="G50" s="519" t="s">
        <v>890</v>
      </c>
      <c r="H50" s="1097" t="s">
        <v>934</v>
      </c>
      <c r="I50" s="1045"/>
      <c r="J50" s="1045"/>
      <c r="K50" s="406"/>
      <c r="M50" s="1014"/>
      <c r="N50" s="626"/>
    </row>
    <row r="51" spans="1:14" ht="18" customHeight="1">
      <c r="A51" s="1147">
        <v>36</v>
      </c>
      <c r="B51" s="1160" t="s">
        <v>142</v>
      </c>
      <c r="C51" s="1147">
        <v>2210</v>
      </c>
      <c r="D51" s="586">
        <v>8077.61</v>
      </c>
      <c r="E51" s="591" t="s">
        <v>289</v>
      </c>
      <c r="F51" s="586">
        <v>8077.61</v>
      </c>
      <c r="G51" s="519" t="s">
        <v>890</v>
      </c>
      <c r="H51" s="1097" t="s">
        <v>143</v>
      </c>
      <c r="I51" s="1045"/>
      <c r="J51" s="1045"/>
      <c r="K51" s="406"/>
      <c r="M51" s="1014"/>
      <c r="N51" s="626"/>
    </row>
    <row r="52" spans="1:14" ht="28.5" customHeight="1">
      <c r="A52" s="1146">
        <v>37</v>
      </c>
      <c r="B52" s="1035" t="s">
        <v>419</v>
      </c>
      <c r="C52" s="1147">
        <v>2210</v>
      </c>
      <c r="D52" s="586">
        <v>3943</v>
      </c>
      <c r="E52" s="591" t="s">
        <v>289</v>
      </c>
      <c r="F52" s="586">
        <v>3943</v>
      </c>
      <c r="G52" s="519" t="s">
        <v>890</v>
      </c>
      <c r="H52" s="1097" t="s">
        <v>420</v>
      </c>
      <c r="I52" s="1045"/>
      <c r="J52" s="1045"/>
      <c r="K52" s="406"/>
      <c r="M52" s="1014"/>
      <c r="N52" s="626"/>
    </row>
    <row r="53" spans="1:14" ht="52.5" customHeight="1">
      <c r="A53" s="1147">
        <v>38</v>
      </c>
      <c r="B53" s="1035" t="s">
        <v>565</v>
      </c>
      <c r="C53" s="1147">
        <v>2210</v>
      </c>
      <c r="D53" s="586">
        <v>6900.55</v>
      </c>
      <c r="E53" s="591" t="s">
        <v>289</v>
      </c>
      <c r="F53" s="586">
        <v>6900.55</v>
      </c>
      <c r="G53" s="519" t="s">
        <v>890</v>
      </c>
      <c r="H53" s="1065" t="s">
        <v>566</v>
      </c>
      <c r="I53" s="1045"/>
      <c r="J53" s="1045"/>
      <c r="K53" s="406"/>
      <c r="M53" s="1014"/>
      <c r="N53" s="626"/>
    </row>
    <row r="54" spans="1:14" ht="17.25" customHeight="1">
      <c r="A54" s="1146">
        <v>39</v>
      </c>
      <c r="B54" s="1035" t="s">
        <v>300</v>
      </c>
      <c r="C54" s="1147">
        <v>2210</v>
      </c>
      <c r="D54" s="586">
        <v>1990</v>
      </c>
      <c r="E54" s="591" t="s">
        <v>289</v>
      </c>
      <c r="F54" s="586">
        <v>1990</v>
      </c>
      <c r="G54" s="519" t="s">
        <v>890</v>
      </c>
      <c r="H54" s="1161" t="s">
        <v>1050</v>
      </c>
      <c r="I54" s="1045"/>
      <c r="J54" s="1045"/>
      <c r="K54" s="406"/>
      <c r="M54" s="1014"/>
      <c r="N54" s="626"/>
    </row>
    <row r="55" spans="1:14" ht="19.5" customHeight="1">
      <c r="A55" s="1147">
        <v>40</v>
      </c>
      <c r="B55" s="1035" t="s">
        <v>84</v>
      </c>
      <c r="C55" s="1147">
        <v>2210</v>
      </c>
      <c r="D55" s="586">
        <v>95535.18</v>
      </c>
      <c r="E55" s="591" t="s">
        <v>289</v>
      </c>
      <c r="F55" s="586">
        <v>95535.18</v>
      </c>
      <c r="G55" s="519" t="s">
        <v>890</v>
      </c>
      <c r="H55" s="1161" t="s">
        <v>85</v>
      </c>
      <c r="I55" s="1045"/>
      <c r="J55" s="1045"/>
      <c r="K55" s="406"/>
      <c r="M55" s="1014"/>
      <c r="N55" s="626"/>
    </row>
    <row r="56" spans="1:14" ht="19.5" customHeight="1">
      <c r="A56" s="1146">
        <v>41</v>
      </c>
      <c r="B56" s="1035" t="s">
        <v>86</v>
      </c>
      <c r="C56" s="1147">
        <v>2210</v>
      </c>
      <c r="D56" s="586">
        <v>3831.3</v>
      </c>
      <c r="E56" s="591" t="s">
        <v>289</v>
      </c>
      <c r="F56" s="586">
        <v>3831.3</v>
      </c>
      <c r="G56" s="519" t="s">
        <v>890</v>
      </c>
      <c r="H56" s="1161" t="s">
        <v>87</v>
      </c>
      <c r="I56" s="1045"/>
      <c r="J56" s="1045"/>
      <c r="K56" s="406"/>
      <c r="M56" s="1014"/>
      <c r="N56" s="626"/>
    </row>
    <row r="57" spans="1:14" ht="43.5" customHeight="1">
      <c r="A57" s="1147">
        <v>42</v>
      </c>
      <c r="B57" s="796" t="s">
        <v>217</v>
      </c>
      <c r="C57" s="1147">
        <v>2210</v>
      </c>
      <c r="D57" s="378">
        <v>7985.58</v>
      </c>
      <c r="E57" s="814" t="s">
        <v>289</v>
      </c>
      <c r="F57" s="378">
        <v>7985.58</v>
      </c>
      <c r="G57" s="519" t="s">
        <v>890</v>
      </c>
      <c r="H57" s="673" t="s">
        <v>836</v>
      </c>
      <c r="I57" s="1045" t="s">
        <v>1144</v>
      </c>
      <c r="J57" s="1045"/>
      <c r="K57" s="406"/>
      <c r="M57" s="626"/>
      <c r="N57" s="626"/>
    </row>
    <row r="58" spans="1:14" ht="18.75" customHeight="1">
      <c r="A58" s="1146">
        <v>43</v>
      </c>
      <c r="B58" s="796" t="s">
        <v>1145</v>
      </c>
      <c r="C58" s="1147">
        <v>2210</v>
      </c>
      <c r="D58" s="378">
        <v>11710.55</v>
      </c>
      <c r="E58" s="814" t="s">
        <v>289</v>
      </c>
      <c r="F58" s="378">
        <v>11710.55</v>
      </c>
      <c r="G58" s="519" t="s">
        <v>890</v>
      </c>
      <c r="H58" s="673" t="s">
        <v>837</v>
      </c>
      <c r="I58" s="1045" t="s">
        <v>1146</v>
      </c>
      <c r="J58" s="1045"/>
      <c r="K58" s="406"/>
      <c r="M58" s="626"/>
      <c r="N58" s="626"/>
    </row>
    <row r="59" spans="1:14" ht="18.75" customHeight="1">
      <c r="A59" s="1147">
        <v>44</v>
      </c>
      <c r="B59" s="796" t="s">
        <v>117</v>
      </c>
      <c r="C59" s="1147">
        <v>2210</v>
      </c>
      <c r="D59" s="378">
        <v>5216.69</v>
      </c>
      <c r="E59" s="814" t="s">
        <v>289</v>
      </c>
      <c r="F59" s="378">
        <v>5216.69</v>
      </c>
      <c r="G59" s="519" t="s">
        <v>890</v>
      </c>
      <c r="H59" s="673" t="s">
        <v>838</v>
      </c>
      <c r="I59" s="1045" t="s">
        <v>118</v>
      </c>
      <c r="J59" s="1045"/>
      <c r="K59" s="406"/>
      <c r="M59" s="626"/>
      <c r="N59" s="626"/>
    </row>
    <row r="60" spans="1:14" ht="28.5" customHeight="1">
      <c r="A60" s="1146">
        <v>45</v>
      </c>
      <c r="B60" s="796" t="s">
        <v>119</v>
      </c>
      <c r="C60" s="1147">
        <v>2210</v>
      </c>
      <c r="D60" s="378">
        <v>24119.63</v>
      </c>
      <c r="E60" s="814" t="s">
        <v>289</v>
      </c>
      <c r="F60" s="378">
        <v>24119.63</v>
      </c>
      <c r="G60" s="519" t="s">
        <v>890</v>
      </c>
      <c r="H60" s="1162" t="s">
        <v>961</v>
      </c>
      <c r="I60" s="1045" t="s">
        <v>834</v>
      </c>
      <c r="J60" s="1045"/>
      <c r="K60" s="406"/>
      <c r="M60" s="626"/>
      <c r="N60" s="626"/>
    </row>
    <row r="61" spans="1:14" ht="18.75" customHeight="1">
      <c r="A61" s="1147">
        <v>46</v>
      </c>
      <c r="B61" s="796" t="s">
        <v>120</v>
      </c>
      <c r="C61" s="1147">
        <v>2210</v>
      </c>
      <c r="D61" s="378">
        <v>1295.04</v>
      </c>
      <c r="E61" s="814" t="s">
        <v>289</v>
      </c>
      <c r="F61" s="378">
        <v>1295.04</v>
      </c>
      <c r="G61" s="519" t="s">
        <v>890</v>
      </c>
      <c r="H61" s="673" t="s">
        <v>839</v>
      </c>
      <c r="I61" s="1045" t="s">
        <v>1149</v>
      </c>
      <c r="J61" s="1045"/>
      <c r="K61" s="406"/>
      <c r="M61" s="626"/>
      <c r="N61" s="626"/>
    </row>
    <row r="62" spans="1:14" ht="50.25" customHeight="1">
      <c r="A62" s="1146">
        <v>47</v>
      </c>
      <c r="B62" s="20" t="s">
        <v>827</v>
      </c>
      <c r="C62" s="1147">
        <v>2210</v>
      </c>
      <c r="D62" s="378">
        <v>14354.61</v>
      </c>
      <c r="E62" s="814" t="s">
        <v>289</v>
      </c>
      <c r="F62" s="378">
        <v>14354.61</v>
      </c>
      <c r="G62" s="519" t="s">
        <v>890</v>
      </c>
      <c r="H62" s="673" t="s">
        <v>218</v>
      </c>
      <c r="I62" s="1045" t="s">
        <v>835</v>
      </c>
      <c r="J62" s="1045"/>
      <c r="K62" s="406"/>
      <c r="M62" s="626"/>
      <c r="N62" s="626"/>
    </row>
    <row r="63" spans="1:14" ht="32.25" customHeight="1">
      <c r="A63" s="1147">
        <v>48</v>
      </c>
      <c r="B63" s="796" t="s">
        <v>510</v>
      </c>
      <c r="C63" s="1147">
        <v>2210</v>
      </c>
      <c r="D63" s="378">
        <v>1946.64</v>
      </c>
      <c r="E63" s="814" t="s">
        <v>289</v>
      </c>
      <c r="F63" s="378">
        <v>1946.64</v>
      </c>
      <c r="G63" s="519" t="s">
        <v>890</v>
      </c>
      <c r="H63" s="673" t="s">
        <v>840</v>
      </c>
      <c r="I63" s="1045" t="s">
        <v>511</v>
      </c>
      <c r="J63" s="1045"/>
      <c r="K63" s="406"/>
      <c r="M63" s="626"/>
      <c r="N63" s="626"/>
    </row>
    <row r="64" spans="1:14" ht="26.25" customHeight="1">
      <c r="A64" s="1146">
        <v>49</v>
      </c>
      <c r="B64" s="796" t="s">
        <v>742</v>
      </c>
      <c r="C64" s="1147">
        <v>2210</v>
      </c>
      <c r="D64" s="378">
        <v>5760</v>
      </c>
      <c r="E64" s="814" t="s">
        <v>289</v>
      </c>
      <c r="F64" s="378">
        <v>5760</v>
      </c>
      <c r="G64" s="519" t="s">
        <v>890</v>
      </c>
      <c r="H64" s="673" t="s">
        <v>845</v>
      </c>
      <c r="I64" s="1045" t="s">
        <v>741</v>
      </c>
      <c r="J64" s="1045"/>
      <c r="K64" s="406"/>
      <c r="M64" s="626"/>
      <c r="N64" s="626"/>
    </row>
    <row r="65" spans="1:14" ht="60" customHeight="1">
      <c r="A65" s="1147">
        <v>50</v>
      </c>
      <c r="B65" s="796" t="s">
        <v>646</v>
      </c>
      <c r="C65" s="1147">
        <v>2210</v>
      </c>
      <c r="D65" s="378">
        <v>19716.24</v>
      </c>
      <c r="E65" s="814" t="s">
        <v>289</v>
      </c>
      <c r="F65" s="378">
        <v>19716.24</v>
      </c>
      <c r="G65" s="519" t="s">
        <v>890</v>
      </c>
      <c r="H65" s="673" t="s">
        <v>962</v>
      </c>
      <c r="I65" s="1045" t="s">
        <v>743</v>
      </c>
      <c r="J65" s="1045"/>
      <c r="K65" s="406"/>
      <c r="M65" s="626"/>
      <c r="N65" s="626"/>
    </row>
    <row r="66" spans="1:14" ht="31.5" customHeight="1">
      <c r="A66" s="1146">
        <v>51</v>
      </c>
      <c r="B66" s="796" t="s">
        <v>898</v>
      </c>
      <c r="C66" s="1147">
        <v>2210</v>
      </c>
      <c r="D66" s="378">
        <v>7837.04</v>
      </c>
      <c r="E66" s="814" t="s">
        <v>289</v>
      </c>
      <c r="F66" s="378">
        <v>7837.04</v>
      </c>
      <c r="G66" s="519" t="s">
        <v>890</v>
      </c>
      <c r="H66" s="673" t="s">
        <v>897</v>
      </c>
      <c r="I66" s="1045" t="s">
        <v>745</v>
      </c>
      <c r="J66" s="1045"/>
      <c r="K66" s="406"/>
      <c r="M66" s="626"/>
      <c r="N66" s="626"/>
    </row>
    <row r="67" spans="1:14" ht="36.75" customHeight="1">
      <c r="A67" s="1147">
        <v>52</v>
      </c>
      <c r="B67" s="796" t="s">
        <v>43</v>
      </c>
      <c r="C67" s="1147">
        <v>2210</v>
      </c>
      <c r="D67" s="378">
        <v>11000.86</v>
      </c>
      <c r="E67" s="814" t="s">
        <v>289</v>
      </c>
      <c r="F67" s="378">
        <v>11000.86</v>
      </c>
      <c r="G67" s="519" t="s">
        <v>890</v>
      </c>
      <c r="H67" s="673" t="s">
        <v>42</v>
      </c>
      <c r="I67" s="1045" t="s">
        <v>746</v>
      </c>
      <c r="J67" s="1045"/>
      <c r="K67" s="406"/>
      <c r="M67" s="626"/>
      <c r="N67" s="626"/>
    </row>
    <row r="68" spans="1:14" ht="30" customHeight="1">
      <c r="A68" s="1146">
        <v>53</v>
      </c>
      <c r="B68" s="796" t="s">
        <v>1083</v>
      </c>
      <c r="C68" s="1147">
        <v>2210</v>
      </c>
      <c r="D68" s="378">
        <v>7369.21</v>
      </c>
      <c r="E68" s="814" t="s">
        <v>289</v>
      </c>
      <c r="F68" s="378">
        <v>7369.21</v>
      </c>
      <c r="G68" s="519" t="s">
        <v>890</v>
      </c>
      <c r="H68" s="673" t="s">
        <v>220</v>
      </c>
      <c r="I68" s="1045" t="s">
        <v>768</v>
      </c>
      <c r="J68" s="1045"/>
      <c r="K68" s="406"/>
      <c r="M68" s="626"/>
      <c r="N68" s="626"/>
    </row>
    <row r="69" spans="1:14" ht="30.75" customHeight="1">
      <c r="A69" s="1147">
        <v>54</v>
      </c>
      <c r="B69" s="796" t="s">
        <v>864</v>
      </c>
      <c r="C69" s="1147">
        <v>2210</v>
      </c>
      <c r="D69" s="378">
        <v>590.4</v>
      </c>
      <c r="E69" s="814" t="s">
        <v>289</v>
      </c>
      <c r="F69" s="586">
        <v>590.4</v>
      </c>
      <c r="G69" s="519" t="s">
        <v>890</v>
      </c>
      <c r="H69" s="673" t="s">
        <v>842</v>
      </c>
      <c r="I69" s="1045" t="s">
        <v>414</v>
      </c>
      <c r="J69" s="1045"/>
      <c r="K69" s="406"/>
      <c r="M69" s="626"/>
      <c r="N69" s="626"/>
    </row>
    <row r="70" spans="1:14" ht="46.5" customHeight="1">
      <c r="A70" s="1146">
        <v>55</v>
      </c>
      <c r="B70" s="20" t="s">
        <v>862</v>
      </c>
      <c r="C70" s="1147">
        <v>2210</v>
      </c>
      <c r="D70" s="378">
        <v>2245.44</v>
      </c>
      <c r="E70" s="814" t="s">
        <v>289</v>
      </c>
      <c r="F70" s="378">
        <v>2245.44</v>
      </c>
      <c r="G70" s="519" t="s">
        <v>890</v>
      </c>
      <c r="H70" s="673" t="s">
        <v>219</v>
      </c>
      <c r="I70" s="1045" t="s">
        <v>415</v>
      </c>
      <c r="J70" s="1045"/>
      <c r="K70" s="406"/>
      <c r="M70" s="626"/>
      <c r="N70" s="626"/>
    </row>
    <row r="71" spans="1:14" ht="18" customHeight="1">
      <c r="A71" s="1147">
        <v>56</v>
      </c>
      <c r="B71" s="796" t="s">
        <v>416</v>
      </c>
      <c r="C71" s="1147">
        <v>2210</v>
      </c>
      <c r="D71" s="378">
        <v>1972.33</v>
      </c>
      <c r="E71" s="814" t="s">
        <v>289</v>
      </c>
      <c r="F71" s="378">
        <v>1972.33</v>
      </c>
      <c r="G71" s="519" t="s">
        <v>890</v>
      </c>
      <c r="H71" s="673" t="s">
        <v>843</v>
      </c>
      <c r="I71" s="1045" t="s">
        <v>417</v>
      </c>
      <c r="J71" s="1045"/>
      <c r="K71" s="406"/>
      <c r="M71" s="626"/>
      <c r="N71" s="626"/>
    </row>
    <row r="72" spans="1:14" ht="18" customHeight="1">
      <c r="A72" s="1146">
        <v>57</v>
      </c>
      <c r="B72" s="796" t="s">
        <v>1084</v>
      </c>
      <c r="C72" s="1147">
        <v>2210</v>
      </c>
      <c r="D72" s="378">
        <v>1905.76</v>
      </c>
      <c r="E72" s="814" t="s">
        <v>289</v>
      </c>
      <c r="F72" s="378">
        <v>1905.76</v>
      </c>
      <c r="G72" s="519" t="s">
        <v>890</v>
      </c>
      <c r="H72" s="673" t="s">
        <v>873</v>
      </c>
      <c r="I72" s="1045"/>
      <c r="J72" s="1045"/>
      <c r="K72" s="406"/>
      <c r="M72" s="626"/>
      <c r="N72" s="626"/>
    </row>
    <row r="73" spans="1:14" ht="18" customHeight="1">
      <c r="A73" s="1147">
        <v>58</v>
      </c>
      <c r="B73" s="796" t="s">
        <v>644</v>
      </c>
      <c r="C73" s="1147">
        <v>2210</v>
      </c>
      <c r="D73" s="378">
        <v>10506.17</v>
      </c>
      <c r="E73" s="814" t="s">
        <v>289</v>
      </c>
      <c r="F73" s="378">
        <v>10506.17</v>
      </c>
      <c r="G73" s="519" t="s">
        <v>890</v>
      </c>
      <c r="H73" s="673" t="s">
        <v>645</v>
      </c>
      <c r="I73" s="1045"/>
      <c r="J73" s="1045"/>
      <c r="K73" s="406"/>
      <c r="M73" s="626"/>
      <c r="N73" s="626"/>
    </row>
    <row r="74" spans="1:14" ht="18" customHeight="1">
      <c r="A74" s="1146">
        <v>59</v>
      </c>
      <c r="B74" s="796" t="s">
        <v>936</v>
      </c>
      <c r="C74" s="1147">
        <v>2210</v>
      </c>
      <c r="D74" s="378">
        <v>8265.36</v>
      </c>
      <c r="E74" s="814" t="s">
        <v>289</v>
      </c>
      <c r="F74" s="378">
        <v>8265.36</v>
      </c>
      <c r="G74" s="519" t="s">
        <v>890</v>
      </c>
      <c r="H74" s="673" t="s">
        <v>844</v>
      </c>
      <c r="I74" s="1045"/>
      <c r="J74" s="1045"/>
      <c r="K74" s="406"/>
      <c r="M74" s="626"/>
      <c r="N74" s="626"/>
    </row>
    <row r="75" spans="1:14" ht="27" customHeight="1">
      <c r="A75" s="1147">
        <v>60</v>
      </c>
      <c r="B75" s="796" t="s">
        <v>821</v>
      </c>
      <c r="C75" s="1147">
        <v>2210</v>
      </c>
      <c r="D75" s="586">
        <v>3333.36</v>
      </c>
      <c r="E75" s="814" t="s">
        <v>289</v>
      </c>
      <c r="F75" s="586">
        <v>3333.36</v>
      </c>
      <c r="G75" s="519" t="s">
        <v>890</v>
      </c>
      <c r="H75" s="673" t="s">
        <v>935</v>
      </c>
      <c r="I75" s="1045"/>
      <c r="J75" s="1045"/>
      <c r="K75" s="406"/>
      <c r="M75" s="626"/>
      <c r="N75" s="626"/>
    </row>
    <row r="76" spans="1:14" ht="27" customHeight="1">
      <c r="A76" s="1146">
        <v>61</v>
      </c>
      <c r="B76" s="796" t="s">
        <v>937</v>
      </c>
      <c r="C76" s="1147">
        <v>2210</v>
      </c>
      <c r="D76" s="378">
        <v>4164.77</v>
      </c>
      <c r="E76" s="814" t="s">
        <v>289</v>
      </c>
      <c r="F76" s="378">
        <v>4164.77</v>
      </c>
      <c r="G76" s="519" t="s">
        <v>890</v>
      </c>
      <c r="H76" s="673" t="s">
        <v>269</v>
      </c>
      <c r="I76" s="1045"/>
      <c r="J76" s="1045"/>
      <c r="K76" s="406"/>
      <c r="M76" s="626"/>
      <c r="N76" s="626"/>
    </row>
    <row r="77" spans="1:14" ht="27" customHeight="1">
      <c r="A77" s="1147">
        <v>62</v>
      </c>
      <c r="B77" s="796" t="s">
        <v>270</v>
      </c>
      <c r="C77" s="1147">
        <v>2210</v>
      </c>
      <c r="D77" s="378">
        <v>76.8</v>
      </c>
      <c r="E77" s="814" t="s">
        <v>289</v>
      </c>
      <c r="F77" s="586">
        <v>76.8</v>
      </c>
      <c r="G77" s="519" t="s">
        <v>890</v>
      </c>
      <c r="H77" s="673" t="s">
        <v>271</v>
      </c>
      <c r="I77" s="1045"/>
      <c r="J77" s="1045"/>
      <c r="K77" s="406"/>
      <c r="M77" s="626"/>
      <c r="N77" s="626"/>
    </row>
    <row r="78" spans="1:14" ht="27" customHeight="1">
      <c r="A78" s="1146">
        <v>63</v>
      </c>
      <c r="B78" s="796" t="s">
        <v>272</v>
      </c>
      <c r="C78" s="1147">
        <v>2210</v>
      </c>
      <c r="D78" s="378">
        <v>368.64</v>
      </c>
      <c r="E78" s="814" t="s">
        <v>289</v>
      </c>
      <c r="F78" s="586">
        <v>368.64</v>
      </c>
      <c r="G78" s="519" t="s">
        <v>890</v>
      </c>
      <c r="H78" s="673" t="s">
        <v>273</v>
      </c>
      <c r="I78" s="1045"/>
      <c r="J78" s="1045"/>
      <c r="K78" s="406"/>
      <c r="M78" s="626"/>
      <c r="N78" s="626"/>
    </row>
    <row r="79" spans="1:14" ht="39.75" customHeight="1">
      <c r="A79" s="1147">
        <v>64</v>
      </c>
      <c r="B79" s="796" t="s">
        <v>57</v>
      </c>
      <c r="C79" s="1147">
        <v>2210</v>
      </c>
      <c r="D79" s="378">
        <v>708</v>
      </c>
      <c r="E79" s="814" t="s">
        <v>289</v>
      </c>
      <c r="F79" s="586">
        <v>708</v>
      </c>
      <c r="G79" s="519" t="s">
        <v>890</v>
      </c>
      <c r="H79" s="673" t="s">
        <v>58</v>
      </c>
      <c r="I79" s="1045"/>
      <c r="J79" s="1045"/>
      <c r="K79" s="406"/>
      <c r="M79" s="626"/>
      <c r="N79" s="626"/>
    </row>
    <row r="80" spans="1:14" ht="18" customHeight="1">
      <c r="A80" s="1146">
        <v>65</v>
      </c>
      <c r="B80" s="796" t="s">
        <v>747</v>
      </c>
      <c r="C80" s="1147">
        <v>2210</v>
      </c>
      <c r="D80" s="378">
        <v>420</v>
      </c>
      <c r="E80" s="814" t="s">
        <v>289</v>
      </c>
      <c r="F80" s="586">
        <v>420</v>
      </c>
      <c r="G80" s="519" t="s">
        <v>890</v>
      </c>
      <c r="H80" s="673" t="s">
        <v>433</v>
      </c>
      <c r="I80" s="1045"/>
      <c r="J80" s="1045"/>
      <c r="K80" s="406"/>
      <c r="M80" s="626"/>
      <c r="N80" s="626"/>
    </row>
    <row r="81" spans="1:14" ht="25.5" customHeight="1">
      <c r="A81" s="1147">
        <v>66</v>
      </c>
      <c r="B81" s="1163" t="s">
        <v>819</v>
      </c>
      <c r="C81" s="1147">
        <v>2210</v>
      </c>
      <c r="D81" s="378">
        <v>176.4</v>
      </c>
      <c r="E81" s="814" t="s">
        <v>289</v>
      </c>
      <c r="F81" s="586">
        <v>176.4</v>
      </c>
      <c r="G81" s="519" t="s">
        <v>890</v>
      </c>
      <c r="H81" s="1067" t="s">
        <v>820</v>
      </c>
      <c r="I81" s="1045"/>
      <c r="J81" s="1045"/>
      <c r="K81" s="406"/>
      <c r="M81" s="626"/>
      <c r="N81" s="626"/>
    </row>
    <row r="82" spans="1:14" ht="27.75" customHeight="1">
      <c r="A82" s="1146">
        <v>67</v>
      </c>
      <c r="B82" s="1163" t="s">
        <v>402</v>
      </c>
      <c r="C82" s="1147">
        <v>2210</v>
      </c>
      <c r="D82" s="378">
        <v>4200</v>
      </c>
      <c r="E82" s="814" t="s">
        <v>289</v>
      </c>
      <c r="F82" s="586">
        <v>4200</v>
      </c>
      <c r="G82" s="519" t="s">
        <v>890</v>
      </c>
      <c r="H82" s="1067" t="s">
        <v>403</v>
      </c>
      <c r="I82" s="1045"/>
      <c r="J82" s="1045"/>
      <c r="K82" s="406"/>
      <c r="M82" s="626"/>
      <c r="N82" s="626"/>
    </row>
    <row r="83" spans="1:14" ht="20.25" customHeight="1">
      <c r="A83" s="1147">
        <v>68</v>
      </c>
      <c r="B83" s="1164" t="s">
        <v>88</v>
      </c>
      <c r="C83" s="1147">
        <v>2210</v>
      </c>
      <c r="D83" s="378">
        <v>8182.05</v>
      </c>
      <c r="E83" s="814" t="s">
        <v>289</v>
      </c>
      <c r="F83" s="378">
        <v>8182.05</v>
      </c>
      <c r="G83" s="519" t="s">
        <v>890</v>
      </c>
      <c r="H83" s="1067" t="s">
        <v>89</v>
      </c>
      <c r="I83" s="1045"/>
      <c r="J83" s="1045"/>
      <c r="K83" s="406"/>
      <c r="M83" s="626" t="s">
        <v>629</v>
      </c>
      <c r="N83" s="626"/>
    </row>
    <row r="84" spans="1:14" ht="27.75" customHeight="1">
      <c r="A84" s="1146">
        <v>69</v>
      </c>
      <c r="B84" s="1164" t="s">
        <v>949</v>
      </c>
      <c r="C84" s="1147">
        <v>2210</v>
      </c>
      <c r="D84" s="378">
        <v>23278</v>
      </c>
      <c r="E84" s="814" t="s">
        <v>289</v>
      </c>
      <c r="F84" s="586">
        <v>23278</v>
      </c>
      <c r="G84" s="519" t="s">
        <v>890</v>
      </c>
      <c r="H84" s="1067" t="s">
        <v>628</v>
      </c>
      <c r="I84" s="1045"/>
      <c r="J84" s="1045"/>
      <c r="K84" s="406"/>
      <c r="M84" s="626" t="s">
        <v>629</v>
      </c>
      <c r="N84" s="626"/>
    </row>
    <row r="85" spans="1:14" ht="19.5" customHeight="1">
      <c r="A85" s="1147">
        <v>70</v>
      </c>
      <c r="B85" s="1109" t="s">
        <v>280</v>
      </c>
      <c r="C85" s="1147">
        <v>2210</v>
      </c>
      <c r="D85" s="378">
        <v>11172.25</v>
      </c>
      <c r="E85" s="814" t="s">
        <v>289</v>
      </c>
      <c r="F85" s="586">
        <v>11172.25</v>
      </c>
      <c r="G85" s="519" t="s">
        <v>890</v>
      </c>
      <c r="H85" s="1067" t="s">
        <v>282</v>
      </c>
      <c r="I85" s="1045"/>
      <c r="J85" s="1045"/>
      <c r="K85" s="406"/>
      <c r="M85" s="626"/>
      <c r="N85" s="626"/>
    </row>
    <row r="86" spans="1:14" ht="27.75" customHeight="1">
      <c r="A86" s="1146">
        <v>71</v>
      </c>
      <c r="B86" s="1109" t="s">
        <v>281</v>
      </c>
      <c r="C86" s="1147">
        <v>2210</v>
      </c>
      <c r="D86" s="378">
        <v>7147.2</v>
      </c>
      <c r="E86" s="814" t="s">
        <v>289</v>
      </c>
      <c r="F86" s="586">
        <v>7147.2</v>
      </c>
      <c r="G86" s="519" t="s">
        <v>890</v>
      </c>
      <c r="H86" s="1067" t="s">
        <v>283</v>
      </c>
      <c r="I86" s="1045"/>
      <c r="J86" s="1045"/>
      <c r="K86" s="406"/>
      <c r="M86" s="626"/>
      <c r="N86" s="626"/>
    </row>
    <row r="87" spans="1:14" ht="43.5" customHeight="1">
      <c r="A87" s="1146">
        <v>72</v>
      </c>
      <c r="B87" s="1165" t="s">
        <v>500</v>
      </c>
      <c r="C87" s="1147">
        <v>2210</v>
      </c>
      <c r="D87" s="378">
        <v>5530</v>
      </c>
      <c r="E87" s="814" t="s">
        <v>289</v>
      </c>
      <c r="F87" s="586">
        <v>5530</v>
      </c>
      <c r="G87" s="519" t="s">
        <v>890</v>
      </c>
      <c r="H87" s="1067" t="s">
        <v>501</v>
      </c>
      <c r="I87" s="1045"/>
      <c r="J87" s="1045"/>
      <c r="K87" s="406"/>
      <c r="M87" s="626"/>
      <c r="N87" s="626"/>
    </row>
    <row r="88" spans="1:14" ht="27" customHeight="1">
      <c r="A88" s="1146">
        <v>74</v>
      </c>
      <c r="B88" s="1160" t="s">
        <v>1112</v>
      </c>
      <c r="C88" s="1147">
        <v>2210</v>
      </c>
      <c r="D88" s="378">
        <v>47763.42</v>
      </c>
      <c r="E88" s="814" t="s">
        <v>289</v>
      </c>
      <c r="F88" s="586">
        <v>47763.42</v>
      </c>
      <c r="G88" s="519"/>
      <c r="H88" s="1097"/>
      <c r="I88" s="1045"/>
      <c r="J88" s="1045"/>
      <c r="K88" s="406"/>
      <c r="M88" s="626"/>
      <c r="N88" s="626"/>
    </row>
    <row r="89" spans="1:14" ht="24" customHeight="1">
      <c r="A89" s="1147">
        <v>75</v>
      </c>
      <c r="B89" s="49" t="s">
        <v>199</v>
      </c>
      <c r="C89" s="1147">
        <v>2210</v>
      </c>
      <c r="D89" s="378">
        <v>48930.17</v>
      </c>
      <c r="E89" s="591" t="s">
        <v>289</v>
      </c>
      <c r="F89" s="586">
        <v>48930.17</v>
      </c>
      <c r="G89" s="519"/>
      <c r="H89" s="1097"/>
      <c r="I89" s="1045"/>
      <c r="J89" s="1045"/>
      <c r="K89" s="406"/>
      <c r="M89" s="626"/>
      <c r="N89" s="626"/>
    </row>
    <row r="90" spans="1:14" ht="24" customHeight="1" hidden="1">
      <c r="A90" s="1146"/>
      <c r="B90" s="49" t="s">
        <v>201</v>
      </c>
      <c r="C90" s="1147">
        <v>2210</v>
      </c>
      <c r="D90" s="1008">
        <f>SUM(D16:D89)</f>
        <v>1190765.33</v>
      </c>
      <c r="E90" s="591" t="s">
        <v>289</v>
      </c>
      <c r="F90" s="585">
        <f>SUM(F16:F89)</f>
        <v>1180765.33</v>
      </c>
      <c r="G90" s="519"/>
      <c r="H90" s="1097"/>
      <c r="I90" s="1045"/>
      <c r="J90" s="1045"/>
      <c r="K90" s="406"/>
      <c r="M90" s="626"/>
      <c r="N90" s="626"/>
    </row>
    <row r="91" spans="1:14" ht="24" customHeight="1" hidden="1">
      <c r="A91" s="1146"/>
      <c r="B91" s="1166" t="s">
        <v>623</v>
      </c>
      <c r="C91" s="1147">
        <v>2210</v>
      </c>
      <c r="D91" s="1008">
        <f>SUM(D92)</f>
        <v>451622</v>
      </c>
      <c r="E91" s="591" t="s">
        <v>289</v>
      </c>
      <c r="F91" s="585">
        <f>F92</f>
        <v>451621.92</v>
      </c>
      <c r="G91" s="519"/>
      <c r="H91" s="1097"/>
      <c r="I91" s="1045"/>
      <c r="J91" s="1045"/>
      <c r="K91" s="406"/>
      <c r="M91" s="626"/>
      <c r="N91" s="626"/>
    </row>
    <row r="92" spans="1:14" ht="44.25" customHeight="1" hidden="1">
      <c r="A92" s="1146"/>
      <c r="B92" s="1167" t="s">
        <v>857</v>
      </c>
      <c r="C92" s="1147">
        <v>2210</v>
      </c>
      <c r="D92" s="1008">
        <v>451622</v>
      </c>
      <c r="E92" s="591" t="s">
        <v>289</v>
      </c>
      <c r="F92" s="585">
        <v>451621.92</v>
      </c>
      <c r="G92" s="519" t="s">
        <v>859</v>
      </c>
      <c r="H92" s="1097"/>
      <c r="I92" s="1045"/>
      <c r="J92" s="1045"/>
      <c r="K92" s="406"/>
      <c r="M92" s="626"/>
      <c r="N92" s="626"/>
    </row>
    <row r="93" spans="1:14" ht="27.75" customHeight="1" hidden="1">
      <c r="A93" s="1146"/>
      <c r="B93" s="1168" t="s">
        <v>875</v>
      </c>
      <c r="C93" s="1147">
        <v>2210</v>
      </c>
      <c r="D93" s="1008">
        <f>SUM(D90+D91)</f>
        <v>1642387.33</v>
      </c>
      <c r="E93" s="591" t="s">
        <v>289</v>
      </c>
      <c r="F93" s="585">
        <f>F90+F92</f>
        <v>1632387.25</v>
      </c>
      <c r="G93" s="519"/>
      <c r="H93" s="1097"/>
      <c r="I93" s="1045"/>
      <c r="J93" s="1045"/>
      <c r="K93" s="406"/>
      <c r="M93" s="626"/>
      <c r="N93" s="626"/>
    </row>
    <row r="94" spans="1:14" ht="24" customHeight="1" hidden="1">
      <c r="A94" s="1146"/>
      <c r="B94" s="1169" t="s">
        <v>1024</v>
      </c>
      <c r="C94" s="1147">
        <v>2210</v>
      </c>
      <c r="D94" s="1008">
        <v>1653640</v>
      </c>
      <c r="E94" s="591" t="s">
        <v>289</v>
      </c>
      <c r="F94" s="1008">
        <v>1653640</v>
      </c>
      <c r="G94" s="519"/>
      <c r="H94" s="1097"/>
      <c r="I94" s="1045"/>
      <c r="J94" s="1045"/>
      <c r="K94" s="406"/>
      <c r="M94" s="626"/>
      <c r="N94" s="626"/>
    </row>
    <row r="95" spans="1:14" ht="15.75" hidden="1">
      <c r="A95" s="1146"/>
      <c r="B95" s="49" t="s">
        <v>1029</v>
      </c>
      <c r="C95" s="1147">
        <v>2210</v>
      </c>
      <c r="D95" s="378">
        <f>SUM(D94)-D92-D90</f>
        <v>11252.669999999925</v>
      </c>
      <c r="E95" s="591" t="s">
        <v>289</v>
      </c>
      <c r="F95" s="378">
        <f>SUM(F94)-F92-F90</f>
        <v>21252.75</v>
      </c>
      <c r="G95" s="519"/>
      <c r="H95" s="1097"/>
      <c r="I95" s="713"/>
      <c r="J95" s="713"/>
      <c r="K95" s="406"/>
      <c r="M95" s="403"/>
      <c r="N95" s="626"/>
    </row>
    <row r="96" spans="1:12" ht="24.75" customHeight="1">
      <c r="A96" s="1865" t="s">
        <v>160</v>
      </c>
      <c r="B96" s="1866"/>
      <c r="C96" s="1866"/>
      <c r="D96" s="1866"/>
      <c r="E96" s="1867"/>
      <c r="F96" s="1170"/>
      <c r="G96" s="1142"/>
      <c r="H96" s="1157"/>
      <c r="I96" s="1144"/>
      <c r="J96" s="1171"/>
      <c r="L96" s="256" t="s">
        <v>796</v>
      </c>
    </row>
    <row r="97" spans="1:11" ht="42" customHeight="1">
      <c r="A97" s="1172">
        <v>76</v>
      </c>
      <c r="B97" s="49" t="s">
        <v>265</v>
      </c>
      <c r="C97" s="1173">
        <v>2240</v>
      </c>
      <c r="D97" s="496">
        <v>99900</v>
      </c>
      <c r="E97" s="591" t="s">
        <v>289</v>
      </c>
      <c r="F97" s="497">
        <v>99892.8</v>
      </c>
      <c r="G97" s="1174" t="s">
        <v>888</v>
      </c>
      <c r="H97" s="1175" t="s">
        <v>250</v>
      </c>
      <c r="I97" s="1007" t="s">
        <v>727</v>
      </c>
      <c r="J97" s="1007" t="s">
        <v>727</v>
      </c>
      <c r="K97" s="1176" t="s">
        <v>710</v>
      </c>
    </row>
    <row r="98" spans="1:11" ht="37.5" customHeight="1">
      <c r="A98" s="1172">
        <v>77</v>
      </c>
      <c r="B98" s="49" t="s">
        <v>266</v>
      </c>
      <c r="C98" s="1173">
        <v>2240</v>
      </c>
      <c r="D98" s="497">
        <v>54700</v>
      </c>
      <c r="E98" s="591" t="s">
        <v>289</v>
      </c>
      <c r="F98" s="497">
        <v>54648</v>
      </c>
      <c r="G98" s="1174" t="s">
        <v>888</v>
      </c>
      <c r="H98" s="1075" t="s">
        <v>846</v>
      </c>
      <c r="I98" s="712" t="s">
        <v>215</v>
      </c>
      <c r="J98" s="712" t="s">
        <v>215</v>
      </c>
      <c r="K98" s="1176" t="s">
        <v>685</v>
      </c>
    </row>
    <row r="99" spans="1:11" ht="20.25" customHeight="1">
      <c r="A99" s="1172">
        <v>78</v>
      </c>
      <c r="B99" s="49" t="s">
        <v>504</v>
      </c>
      <c r="C99" s="1173">
        <v>2240</v>
      </c>
      <c r="D99" s="496">
        <v>99920</v>
      </c>
      <c r="E99" s="591" t="s">
        <v>289</v>
      </c>
      <c r="F99" s="497">
        <v>99917.72</v>
      </c>
      <c r="G99" s="1174" t="s">
        <v>888</v>
      </c>
      <c r="H99" s="1075" t="s">
        <v>46</v>
      </c>
      <c r="I99" s="1007" t="s">
        <v>694</v>
      </c>
      <c r="J99" s="1007" t="s">
        <v>694</v>
      </c>
      <c r="K99" s="1176"/>
    </row>
    <row r="100" spans="1:11" ht="41.25" customHeight="1">
      <c r="A100" s="1172">
        <v>79</v>
      </c>
      <c r="B100" s="49" t="s">
        <v>1074</v>
      </c>
      <c r="C100" s="1173">
        <v>2240</v>
      </c>
      <c r="D100" s="496">
        <v>99500</v>
      </c>
      <c r="E100" s="591" t="s">
        <v>289</v>
      </c>
      <c r="F100" s="497">
        <v>99500</v>
      </c>
      <c r="G100" s="1177" t="s">
        <v>852</v>
      </c>
      <c r="H100" s="1074" t="s">
        <v>1075</v>
      </c>
      <c r="I100" s="1007" t="s">
        <v>847</v>
      </c>
      <c r="J100" s="1007"/>
      <c r="K100" s="1176"/>
    </row>
    <row r="101" spans="1:12" ht="41.25" customHeight="1">
      <c r="A101" s="1172">
        <v>80</v>
      </c>
      <c r="B101" s="49" t="s">
        <v>498</v>
      </c>
      <c r="C101" s="1173">
        <v>2240</v>
      </c>
      <c r="D101" s="496">
        <v>4700</v>
      </c>
      <c r="E101" s="591" t="s">
        <v>289</v>
      </c>
      <c r="F101" s="497">
        <v>4700</v>
      </c>
      <c r="G101" s="1174" t="s">
        <v>888</v>
      </c>
      <c r="H101" s="1178" t="s">
        <v>1075</v>
      </c>
      <c r="I101" s="712" t="s">
        <v>694</v>
      </c>
      <c r="J101" s="712" t="s">
        <v>694</v>
      </c>
      <c r="L101" s="1179"/>
    </row>
    <row r="102" spans="1:12" ht="41.25" customHeight="1">
      <c r="A102" s="1172">
        <v>81</v>
      </c>
      <c r="B102" s="49" t="s">
        <v>499</v>
      </c>
      <c r="C102" s="1173">
        <v>2240</v>
      </c>
      <c r="D102" s="496">
        <v>14100</v>
      </c>
      <c r="E102" s="591" t="s">
        <v>289</v>
      </c>
      <c r="F102" s="497">
        <v>14082.92</v>
      </c>
      <c r="G102" s="1174" t="s">
        <v>888</v>
      </c>
      <c r="H102" s="1178" t="s">
        <v>1075</v>
      </c>
      <c r="I102" s="712"/>
      <c r="J102" s="712"/>
      <c r="L102" s="1179"/>
    </row>
    <row r="103" spans="1:11" ht="42" customHeight="1">
      <c r="A103" s="1172">
        <v>82</v>
      </c>
      <c r="B103" s="49" t="s">
        <v>203</v>
      </c>
      <c r="C103" s="1173">
        <v>2240</v>
      </c>
      <c r="D103" s="496">
        <v>99800</v>
      </c>
      <c r="E103" s="591" t="s">
        <v>289</v>
      </c>
      <c r="F103" s="497">
        <v>99784.4</v>
      </c>
      <c r="G103" s="1177" t="s">
        <v>852</v>
      </c>
      <c r="H103" s="1074" t="s">
        <v>189</v>
      </c>
      <c r="I103" s="1007" t="s">
        <v>189</v>
      </c>
      <c r="J103" s="1007"/>
      <c r="K103" s="1176"/>
    </row>
    <row r="104" spans="1:12" ht="45" customHeight="1">
      <c r="A104" s="1172">
        <v>83</v>
      </c>
      <c r="B104" s="49" t="s">
        <v>242</v>
      </c>
      <c r="C104" s="1173">
        <v>2240</v>
      </c>
      <c r="D104" s="496">
        <v>23301.89</v>
      </c>
      <c r="E104" s="591" t="s">
        <v>289</v>
      </c>
      <c r="F104" s="497">
        <v>20678.6</v>
      </c>
      <c r="G104" s="1174" t="s">
        <v>888</v>
      </c>
      <c r="H104" s="1075" t="s">
        <v>243</v>
      </c>
      <c r="I104" s="1007" t="s">
        <v>728</v>
      </c>
      <c r="J104" s="1007" t="s">
        <v>728</v>
      </c>
      <c r="L104" s="1176"/>
    </row>
    <row r="105" spans="1:11" ht="36" customHeight="1">
      <c r="A105" s="1172">
        <v>84</v>
      </c>
      <c r="B105" s="49" t="s">
        <v>252</v>
      </c>
      <c r="C105" s="1173">
        <v>2240</v>
      </c>
      <c r="D105" s="497">
        <v>69400</v>
      </c>
      <c r="E105" s="591" t="s">
        <v>289</v>
      </c>
      <c r="F105" s="497">
        <v>69338.4</v>
      </c>
      <c r="G105" s="1174" t="s">
        <v>888</v>
      </c>
      <c r="H105" s="1075" t="s">
        <v>251</v>
      </c>
      <c r="I105" s="712" t="s">
        <v>687</v>
      </c>
      <c r="J105" s="712" t="s">
        <v>687</v>
      </c>
      <c r="K105" s="1176"/>
    </row>
    <row r="106" spans="1:12" ht="67.5" customHeight="1">
      <c r="A106" s="1172">
        <v>85</v>
      </c>
      <c r="B106" s="49" t="s">
        <v>278</v>
      </c>
      <c r="C106" s="1173">
        <v>2240</v>
      </c>
      <c r="D106" s="496">
        <v>92000</v>
      </c>
      <c r="E106" s="591" t="s">
        <v>289</v>
      </c>
      <c r="F106" s="497">
        <v>91913.56</v>
      </c>
      <c r="G106" s="1174" t="s">
        <v>890</v>
      </c>
      <c r="H106" s="1075" t="s">
        <v>68</v>
      </c>
      <c r="I106" s="1007" t="s">
        <v>730</v>
      </c>
      <c r="J106" s="1007" t="s">
        <v>730</v>
      </c>
      <c r="L106" s="1176"/>
    </row>
    <row r="107" spans="1:11" ht="66.75" customHeight="1">
      <c r="A107" s="1172">
        <v>86</v>
      </c>
      <c r="B107" s="49" t="s">
        <v>277</v>
      </c>
      <c r="C107" s="1173">
        <v>2240</v>
      </c>
      <c r="D107" s="496">
        <v>7500</v>
      </c>
      <c r="E107" s="591" t="s">
        <v>289</v>
      </c>
      <c r="F107" s="497">
        <v>7500</v>
      </c>
      <c r="G107" s="1174" t="s">
        <v>888</v>
      </c>
      <c r="H107" s="1075" t="s">
        <v>68</v>
      </c>
      <c r="I107" s="1007" t="s">
        <v>730</v>
      </c>
      <c r="J107" s="1007" t="s">
        <v>730</v>
      </c>
      <c r="K107" s="1150" t="s">
        <v>731</v>
      </c>
    </row>
    <row r="108" spans="1:12" ht="40.5" customHeight="1">
      <c r="A108" s="1172">
        <v>87</v>
      </c>
      <c r="B108" s="49" t="s">
        <v>457</v>
      </c>
      <c r="C108" s="1173">
        <v>2240</v>
      </c>
      <c r="D108" s="497">
        <v>4500</v>
      </c>
      <c r="E108" s="591" t="s">
        <v>289</v>
      </c>
      <c r="F108" s="497">
        <v>4432</v>
      </c>
      <c r="G108" s="1174" t="s">
        <v>888</v>
      </c>
      <c r="H108" s="1075" t="s">
        <v>69</v>
      </c>
      <c r="I108" s="712" t="s">
        <v>1080</v>
      </c>
      <c r="J108" s="712" t="s">
        <v>1080</v>
      </c>
      <c r="K108" s="1176" t="s">
        <v>1080</v>
      </c>
      <c r="L108" s="256" t="s">
        <v>688</v>
      </c>
    </row>
    <row r="109" spans="1:11" ht="54" customHeight="1">
      <c r="A109" s="1172">
        <v>88</v>
      </c>
      <c r="B109" s="49" t="s">
        <v>267</v>
      </c>
      <c r="C109" s="1173">
        <v>2240</v>
      </c>
      <c r="D109" s="496">
        <v>6000</v>
      </c>
      <c r="E109" s="591" t="s">
        <v>289</v>
      </c>
      <c r="F109" s="497">
        <v>5940</v>
      </c>
      <c r="G109" s="1177" t="s">
        <v>852</v>
      </c>
      <c r="H109" s="1074" t="s">
        <v>69</v>
      </c>
      <c r="I109" s="1007" t="s">
        <v>69</v>
      </c>
      <c r="J109" s="1007"/>
      <c r="K109" s="1176"/>
    </row>
    <row r="110" spans="1:12" ht="51" customHeight="1">
      <c r="A110" s="1172">
        <v>89</v>
      </c>
      <c r="B110" s="49" t="s">
        <v>458</v>
      </c>
      <c r="C110" s="1173">
        <v>2240</v>
      </c>
      <c r="D110" s="497">
        <v>29700</v>
      </c>
      <c r="E110" s="591" t="s">
        <v>289</v>
      </c>
      <c r="F110" s="497">
        <v>29639.04</v>
      </c>
      <c r="G110" s="1174" t="s">
        <v>888</v>
      </c>
      <c r="H110" s="1075" t="s">
        <v>69</v>
      </c>
      <c r="I110" s="712" t="s">
        <v>690</v>
      </c>
      <c r="J110" s="712" t="s">
        <v>690</v>
      </c>
      <c r="K110" s="256" t="s">
        <v>690</v>
      </c>
      <c r="L110" s="1176"/>
    </row>
    <row r="111" spans="1:13" ht="41.25" customHeight="1">
      <c r="A111" s="1172">
        <v>90</v>
      </c>
      <c r="B111" s="49" t="s">
        <v>459</v>
      </c>
      <c r="C111" s="1173">
        <v>2240</v>
      </c>
      <c r="D111" s="497">
        <v>38800</v>
      </c>
      <c r="E111" s="591" t="s">
        <v>289</v>
      </c>
      <c r="F111" s="497">
        <v>38782.8</v>
      </c>
      <c r="G111" s="1174" t="s">
        <v>888</v>
      </c>
      <c r="H111" s="1075" t="s">
        <v>69</v>
      </c>
      <c r="I111" s="712" t="s">
        <v>212</v>
      </c>
      <c r="J111" s="712" t="s">
        <v>212</v>
      </c>
      <c r="K111" s="256" t="s">
        <v>690</v>
      </c>
      <c r="L111" s="1150" t="s">
        <v>213</v>
      </c>
      <c r="M111" s="1180"/>
    </row>
    <row r="112" spans="1:12" ht="46.5" customHeight="1">
      <c r="A112" s="1172">
        <v>91</v>
      </c>
      <c r="B112" s="49" t="s">
        <v>279</v>
      </c>
      <c r="C112" s="1173">
        <v>2240</v>
      </c>
      <c r="D112" s="496">
        <v>10200</v>
      </c>
      <c r="E112" s="591" t="s">
        <v>289</v>
      </c>
      <c r="F112" s="497">
        <v>10130.8</v>
      </c>
      <c r="G112" s="1174" t="s">
        <v>888</v>
      </c>
      <c r="H112" s="1075" t="s">
        <v>70</v>
      </c>
      <c r="I112" s="1007" t="s">
        <v>670</v>
      </c>
      <c r="J112" s="1007" t="s">
        <v>670</v>
      </c>
      <c r="L112" s="1176"/>
    </row>
    <row r="113" spans="1:10" ht="37.5" customHeight="1">
      <c r="A113" s="1172">
        <v>92</v>
      </c>
      <c r="B113" s="49" t="s">
        <v>495</v>
      </c>
      <c r="C113" s="1173">
        <v>2240</v>
      </c>
      <c r="D113" s="497">
        <v>60180</v>
      </c>
      <c r="E113" s="591" t="s">
        <v>289</v>
      </c>
      <c r="F113" s="497">
        <v>60180</v>
      </c>
      <c r="G113" s="1177" t="s">
        <v>1105</v>
      </c>
      <c r="H113" s="1075" t="s">
        <v>71</v>
      </c>
      <c r="I113" s="1007" t="s">
        <v>677</v>
      </c>
      <c r="J113" s="1007" t="s">
        <v>685</v>
      </c>
    </row>
    <row r="114" spans="1:10" s="429" customFormat="1" ht="55.5" customHeight="1">
      <c r="A114" s="1172">
        <v>93</v>
      </c>
      <c r="B114" s="49" t="s">
        <v>894</v>
      </c>
      <c r="C114" s="1173">
        <v>2240</v>
      </c>
      <c r="D114" s="496">
        <v>98500</v>
      </c>
      <c r="E114" s="591" t="s">
        <v>289</v>
      </c>
      <c r="F114" s="497">
        <v>98494.68</v>
      </c>
      <c r="G114" s="1174" t="s">
        <v>888</v>
      </c>
      <c r="H114" s="1075" t="s">
        <v>72</v>
      </c>
      <c r="I114" s="1007" t="s">
        <v>683</v>
      </c>
      <c r="J114" s="1007" t="s">
        <v>683</v>
      </c>
    </row>
    <row r="115" spans="1:12" s="429" customFormat="1" ht="43.5" customHeight="1">
      <c r="A115" s="1172">
        <v>94</v>
      </c>
      <c r="B115" s="49" t="s">
        <v>318</v>
      </c>
      <c r="C115" s="519">
        <v>2240</v>
      </c>
      <c r="D115" s="1181">
        <v>33500</v>
      </c>
      <c r="E115" s="814" t="s">
        <v>289</v>
      </c>
      <c r="F115" s="497">
        <v>33432.85</v>
      </c>
      <c r="G115" s="1174" t="s">
        <v>888</v>
      </c>
      <c r="H115" s="1075" t="s">
        <v>319</v>
      </c>
      <c r="I115" s="712"/>
      <c r="J115" s="712"/>
      <c r="K115" s="256"/>
      <c r="L115" s="1182"/>
    </row>
    <row r="116" spans="1:13" ht="41.25" customHeight="1">
      <c r="A116" s="1172">
        <v>95</v>
      </c>
      <c r="B116" s="49" t="s">
        <v>95</v>
      </c>
      <c r="C116" s="1173">
        <v>2240</v>
      </c>
      <c r="D116" s="497">
        <v>81200</v>
      </c>
      <c r="E116" s="591" t="s">
        <v>289</v>
      </c>
      <c r="F116" s="497">
        <v>81115.3</v>
      </c>
      <c r="G116" s="1174" t="s">
        <v>888</v>
      </c>
      <c r="H116" s="1075" t="s">
        <v>77</v>
      </c>
      <c r="I116" s="1183" t="s">
        <v>695</v>
      </c>
      <c r="J116" s="1183" t="s">
        <v>695</v>
      </c>
      <c r="K116" s="406" t="s">
        <v>696</v>
      </c>
      <c r="L116" s="406"/>
      <c r="M116" s="256" t="s">
        <v>912</v>
      </c>
    </row>
    <row r="117" spans="1:11" ht="42.75" customHeight="1">
      <c r="A117" s="1172">
        <v>96</v>
      </c>
      <c r="B117" s="49" t="s">
        <v>895</v>
      </c>
      <c r="C117" s="1173">
        <v>2240</v>
      </c>
      <c r="D117" s="496">
        <v>99930</v>
      </c>
      <c r="E117" s="591" t="s">
        <v>289</v>
      </c>
      <c r="F117" s="497">
        <v>99930</v>
      </c>
      <c r="G117" s="1174" t="s">
        <v>888</v>
      </c>
      <c r="H117" s="1075" t="s">
        <v>73</v>
      </c>
      <c r="I117" s="712" t="s">
        <v>680</v>
      </c>
      <c r="J117" s="712" t="s">
        <v>680</v>
      </c>
      <c r="K117" s="1150" t="s">
        <v>211</v>
      </c>
    </row>
    <row r="118" spans="1:12" ht="30" customHeight="1">
      <c r="A118" s="1172">
        <v>97</v>
      </c>
      <c r="B118" s="49" t="s">
        <v>896</v>
      </c>
      <c r="C118" s="1173">
        <v>2240</v>
      </c>
      <c r="D118" s="496">
        <v>4600</v>
      </c>
      <c r="E118" s="591" t="s">
        <v>289</v>
      </c>
      <c r="F118" s="497">
        <v>3730.06</v>
      </c>
      <c r="G118" s="1174" t="s">
        <v>890</v>
      </c>
      <c r="H118" s="1075" t="s">
        <v>74</v>
      </c>
      <c r="I118" s="1007" t="s">
        <v>672</v>
      </c>
      <c r="J118" s="1007" t="s">
        <v>672</v>
      </c>
      <c r="L118" s="1176"/>
    </row>
    <row r="119" spans="1:12" ht="42.75" customHeight="1">
      <c r="A119" s="1172">
        <v>98</v>
      </c>
      <c r="B119" s="49" t="s">
        <v>1073</v>
      </c>
      <c r="C119" s="1173">
        <v>2240</v>
      </c>
      <c r="D119" s="496">
        <v>12300</v>
      </c>
      <c r="E119" s="591" t="s">
        <v>289</v>
      </c>
      <c r="F119" s="497">
        <v>12252</v>
      </c>
      <c r="G119" s="1174" t="s">
        <v>888</v>
      </c>
      <c r="H119" s="1178" t="s">
        <v>408</v>
      </c>
      <c r="I119" s="712" t="s">
        <v>690</v>
      </c>
      <c r="J119" s="712" t="s">
        <v>690</v>
      </c>
      <c r="L119" s="1176"/>
    </row>
    <row r="120" spans="1:10" ht="41.25" customHeight="1">
      <c r="A120" s="1172">
        <v>99</v>
      </c>
      <c r="B120" s="49" t="s">
        <v>506</v>
      </c>
      <c r="C120" s="1173">
        <v>2240</v>
      </c>
      <c r="D120" s="497">
        <v>99900</v>
      </c>
      <c r="E120" s="591" t="s">
        <v>289</v>
      </c>
      <c r="F120" s="497">
        <v>99900</v>
      </c>
      <c r="G120" s="1174" t="s">
        <v>888</v>
      </c>
      <c r="H120" s="1075" t="s">
        <v>76</v>
      </c>
      <c r="I120" s="712" t="s">
        <v>694</v>
      </c>
      <c r="J120" s="712" t="s">
        <v>694</v>
      </c>
    </row>
    <row r="121" spans="1:12" ht="38.25" customHeight="1">
      <c r="A121" s="1172">
        <v>100</v>
      </c>
      <c r="B121" s="49" t="s">
        <v>1150</v>
      </c>
      <c r="C121" s="1173">
        <v>2240</v>
      </c>
      <c r="D121" s="497">
        <v>30500</v>
      </c>
      <c r="E121" s="591" t="s">
        <v>289</v>
      </c>
      <c r="F121" s="497">
        <v>30433.71</v>
      </c>
      <c r="G121" s="1174" t="s">
        <v>888</v>
      </c>
      <c r="H121" s="1075" t="s">
        <v>71</v>
      </c>
      <c r="I121" s="712" t="s">
        <v>215</v>
      </c>
      <c r="J121" s="712" t="s">
        <v>215</v>
      </c>
      <c r="K121" s="1184" t="s">
        <v>678</v>
      </c>
      <c r="L121" s="406"/>
    </row>
    <row r="122" spans="1:12" ht="39" customHeight="1">
      <c r="A122" s="1172">
        <v>101</v>
      </c>
      <c r="B122" s="49" t="s">
        <v>1086</v>
      </c>
      <c r="C122" s="1173">
        <v>2240</v>
      </c>
      <c r="D122" s="496">
        <v>38400</v>
      </c>
      <c r="E122" s="591" t="s">
        <v>289</v>
      </c>
      <c r="F122" s="497">
        <v>38400</v>
      </c>
      <c r="G122" s="1174" t="s">
        <v>888</v>
      </c>
      <c r="H122" s="1075" t="s">
        <v>1085</v>
      </c>
      <c r="I122" s="712" t="s">
        <v>697</v>
      </c>
      <c r="J122" s="712" t="s">
        <v>697</v>
      </c>
      <c r="K122" s="406"/>
      <c r="L122" s="406"/>
    </row>
    <row r="123" spans="1:12" s="429" customFormat="1" ht="41.25" customHeight="1">
      <c r="A123" s="1172">
        <v>102</v>
      </c>
      <c r="B123" s="49" t="s">
        <v>153</v>
      </c>
      <c r="C123" s="1173">
        <v>2240</v>
      </c>
      <c r="D123" s="497">
        <v>79400</v>
      </c>
      <c r="E123" s="591" t="s">
        <v>289</v>
      </c>
      <c r="F123" s="497">
        <v>79400</v>
      </c>
      <c r="G123" s="1174" t="s">
        <v>890</v>
      </c>
      <c r="H123" s="1075" t="s">
        <v>1087</v>
      </c>
      <c r="I123" s="712" t="s">
        <v>698</v>
      </c>
      <c r="J123" s="712" t="s">
        <v>698</v>
      </c>
      <c r="L123" s="1179"/>
    </row>
    <row r="124" spans="1:13" ht="47.25" customHeight="1">
      <c r="A124" s="1172">
        <v>103</v>
      </c>
      <c r="B124" s="49" t="s">
        <v>244</v>
      </c>
      <c r="C124" s="1173">
        <v>2240</v>
      </c>
      <c r="D124" s="497">
        <v>5300</v>
      </c>
      <c r="E124" s="591" t="s">
        <v>289</v>
      </c>
      <c r="F124" s="497">
        <v>5287.8</v>
      </c>
      <c r="G124" s="1174" t="s">
        <v>888</v>
      </c>
      <c r="H124" s="1075" t="s">
        <v>907</v>
      </c>
      <c r="I124" s="712" t="s">
        <v>684</v>
      </c>
      <c r="J124" s="712" t="s">
        <v>684</v>
      </c>
      <c r="K124" s="256" t="s">
        <v>727</v>
      </c>
      <c r="L124" s="1150" t="s">
        <v>210</v>
      </c>
      <c r="M124" s="256" t="s">
        <v>535</v>
      </c>
    </row>
    <row r="125" spans="1:10" s="429" customFormat="1" ht="40.5" customHeight="1">
      <c r="A125" s="1172">
        <v>104</v>
      </c>
      <c r="B125" s="519" t="s">
        <v>1088</v>
      </c>
      <c r="C125" s="1173">
        <v>2240</v>
      </c>
      <c r="D125" s="496">
        <v>50700</v>
      </c>
      <c r="E125" s="591" t="s">
        <v>289</v>
      </c>
      <c r="F125" s="497">
        <v>50655</v>
      </c>
      <c r="G125" s="1174" t="s">
        <v>888</v>
      </c>
      <c r="H125" s="1075" t="s">
        <v>78</v>
      </c>
      <c r="I125" s="1007" t="s">
        <v>674</v>
      </c>
      <c r="J125" s="1007" t="s">
        <v>674</v>
      </c>
    </row>
    <row r="126" spans="1:12" ht="55.5" customHeight="1">
      <c r="A126" s="1172">
        <v>105</v>
      </c>
      <c r="B126" s="49" t="s">
        <v>154</v>
      </c>
      <c r="C126" s="1173">
        <v>2240</v>
      </c>
      <c r="D126" s="496">
        <v>1900</v>
      </c>
      <c r="E126" s="591" t="s">
        <v>289</v>
      </c>
      <c r="F126" s="497">
        <v>1836</v>
      </c>
      <c r="G126" s="1174" t="s">
        <v>890</v>
      </c>
      <c r="H126" s="1178" t="s">
        <v>407</v>
      </c>
      <c r="I126" s="1045" t="s">
        <v>700</v>
      </c>
      <c r="J126" s="1045" t="s">
        <v>700</v>
      </c>
      <c r="L126" s="1179"/>
    </row>
    <row r="127" spans="1:12" s="429" customFormat="1" ht="29.25" customHeight="1">
      <c r="A127" s="1172">
        <v>106</v>
      </c>
      <c r="B127" s="49" t="s">
        <v>756</v>
      </c>
      <c r="C127" s="1173">
        <v>2240</v>
      </c>
      <c r="D127" s="497">
        <v>6700</v>
      </c>
      <c r="E127" s="591" t="s">
        <v>289</v>
      </c>
      <c r="F127" s="584">
        <v>6667.88</v>
      </c>
      <c r="G127" s="1185" t="s">
        <v>890</v>
      </c>
      <c r="H127" s="1075" t="s">
        <v>926</v>
      </c>
      <c r="I127" s="1186" t="s">
        <v>573</v>
      </c>
      <c r="J127" s="1007" t="s">
        <v>573</v>
      </c>
      <c r="K127" s="1187"/>
      <c r="L127" s="1187"/>
    </row>
    <row r="128" spans="1:13" s="429" customFormat="1" ht="55.5" customHeight="1">
      <c r="A128" s="1172">
        <v>107</v>
      </c>
      <c r="B128" s="49" t="s">
        <v>757</v>
      </c>
      <c r="C128" s="1173">
        <v>2240</v>
      </c>
      <c r="D128" s="497">
        <v>81700</v>
      </c>
      <c r="E128" s="591" t="s">
        <v>289</v>
      </c>
      <c r="F128" s="497">
        <v>81673.68</v>
      </c>
      <c r="G128" s="1174" t="s">
        <v>890</v>
      </c>
      <c r="H128" s="1075" t="s">
        <v>48</v>
      </c>
      <c r="I128" s="1045" t="s">
        <v>678</v>
      </c>
      <c r="J128" s="1045" t="s">
        <v>678</v>
      </c>
      <c r="K128" s="1187"/>
      <c r="L128" s="822"/>
      <c r="M128" s="429" t="s">
        <v>911</v>
      </c>
    </row>
    <row r="129" spans="1:12" s="429" customFormat="1" ht="57.75" customHeight="1">
      <c r="A129" s="1172">
        <v>108</v>
      </c>
      <c r="B129" s="49" t="s">
        <v>1178</v>
      </c>
      <c r="C129" s="1173">
        <v>2240</v>
      </c>
      <c r="D129" s="496">
        <v>11000</v>
      </c>
      <c r="E129" s="591" t="s">
        <v>289</v>
      </c>
      <c r="F129" s="497">
        <v>10901.34</v>
      </c>
      <c r="G129" s="1174" t="s">
        <v>890</v>
      </c>
      <c r="H129" s="1075" t="s">
        <v>925</v>
      </c>
      <c r="I129" s="1045" t="s">
        <v>669</v>
      </c>
      <c r="J129" s="1045" t="s">
        <v>669</v>
      </c>
      <c r="L129" s="1176"/>
    </row>
    <row r="130" spans="1:12" ht="45.75" customHeight="1">
      <c r="A130" s="1172">
        <v>109</v>
      </c>
      <c r="B130" s="153" t="s">
        <v>761</v>
      </c>
      <c r="C130" s="1173">
        <v>2240</v>
      </c>
      <c r="D130" s="496">
        <v>1000</v>
      </c>
      <c r="E130" s="591" t="s">
        <v>289</v>
      </c>
      <c r="F130" s="497">
        <v>936</v>
      </c>
      <c r="G130" s="1174" t="s">
        <v>890</v>
      </c>
      <c r="H130" s="1075" t="s">
        <v>927</v>
      </c>
      <c r="I130" s="1045" t="s">
        <v>701</v>
      </c>
      <c r="J130" s="1045" t="s">
        <v>701</v>
      </c>
      <c r="K130" s="1188"/>
      <c r="L130" s="406"/>
    </row>
    <row r="131" spans="1:12" ht="117" customHeight="1">
      <c r="A131" s="1172">
        <v>110</v>
      </c>
      <c r="B131" s="49" t="s">
        <v>410</v>
      </c>
      <c r="C131" s="1173">
        <v>2240</v>
      </c>
      <c r="D131" s="496">
        <v>96600</v>
      </c>
      <c r="E131" s="591" t="s">
        <v>289</v>
      </c>
      <c r="F131" s="497">
        <v>96600</v>
      </c>
      <c r="G131" s="1177" t="s">
        <v>1106</v>
      </c>
      <c r="H131" s="1075" t="s">
        <v>197</v>
      </c>
      <c r="I131" s="1007" t="s">
        <v>197</v>
      </c>
      <c r="J131" s="1007" t="s">
        <v>197</v>
      </c>
      <c r="K131" s="1188"/>
      <c r="L131" s="406"/>
    </row>
    <row r="132" spans="1:12" ht="31.5" customHeight="1">
      <c r="A132" s="1172">
        <v>111</v>
      </c>
      <c r="B132" s="49" t="s">
        <v>503</v>
      </c>
      <c r="C132" s="1173">
        <v>2240</v>
      </c>
      <c r="D132" s="496">
        <v>64700</v>
      </c>
      <c r="E132" s="591" t="s">
        <v>289</v>
      </c>
      <c r="F132" s="497">
        <v>64674</v>
      </c>
      <c r="G132" s="1174" t="s">
        <v>890</v>
      </c>
      <c r="H132" s="1075" t="s">
        <v>198</v>
      </c>
      <c r="I132" s="1007" t="s">
        <v>198</v>
      </c>
      <c r="J132" s="1007" t="s">
        <v>198</v>
      </c>
      <c r="K132" s="1188"/>
      <c r="L132" s="406"/>
    </row>
    <row r="133" spans="1:12" s="429" customFormat="1" ht="54.75" customHeight="1">
      <c r="A133" s="1172">
        <v>112</v>
      </c>
      <c r="B133" s="49" t="s">
        <v>36</v>
      </c>
      <c r="C133" s="1173">
        <v>2240</v>
      </c>
      <c r="D133" s="497">
        <v>40500</v>
      </c>
      <c r="E133" s="591" t="s">
        <v>289</v>
      </c>
      <c r="F133" s="584">
        <v>40500</v>
      </c>
      <c r="G133" s="1189" t="s">
        <v>890</v>
      </c>
      <c r="H133" s="1075" t="s">
        <v>848</v>
      </c>
      <c r="I133" s="1045" t="s">
        <v>687</v>
      </c>
      <c r="J133" s="1045" t="s">
        <v>687</v>
      </c>
      <c r="K133" s="822"/>
      <c r="L133" s="822"/>
    </row>
    <row r="134" spans="1:12" s="429" customFormat="1" ht="27" customHeight="1">
      <c r="A134" s="1172">
        <v>113</v>
      </c>
      <c r="B134" s="49" t="s">
        <v>502</v>
      </c>
      <c r="C134" s="1173">
        <v>2240</v>
      </c>
      <c r="D134" s="496">
        <v>98000</v>
      </c>
      <c r="E134" s="591" t="s">
        <v>289</v>
      </c>
      <c r="F134" s="497">
        <v>98000</v>
      </c>
      <c r="G134" s="1177" t="s">
        <v>852</v>
      </c>
      <c r="H134" s="1075" t="s">
        <v>196</v>
      </c>
      <c r="I134" s="1007" t="s">
        <v>196</v>
      </c>
      <c r="J134" s="1007" t="s">
        <v>196</v>
      </c>
      <c r="K134" s="1190" t="s">
        <v>681</v>
      </c>
      <c r="L134" s="1182"/>
    </row>
    <row r="135" spans="1:12" s="429" customFormat="1" ht="66.75" customHeight="1">
      <c r="A135" s="1172">
        <v>114</v>
      </c>
      <c r="B135" s="49" t="s">
        <v>37</v>
      </c>
      <c r="C135" s="1173">
        <v>2240</v>
      </c>
      <c r="D135" s="496">
        <v>52200</v>
      </c>
      <c r="E135" s="591" t="s">
        <v>289</v>
      </c>
      <c r="F135" s="387">
        <v>52200</v>
      </c>
      <c r="G135" s="1177" t="s">
        <v>1105</v>
      </c>
      <c r="H135" s="1075" t="s">
        <v>849</v>
      </c>
      <c r="I135" s="1007" t="s">
        <v>1101</v>
      </c>
      <c r="J135" s="1007" t="s">
        <v>1101</v>
      </c>
      <c r="K135" s="1150" t="s">
        <v>1101</v>
      </c>
      <c r="L135" s="1182"/>
    </row>
    <row r="136" spans="1:12" s="429" customFormat="1" ht="68.25" customHeight="1">
      <c r="A136" s="1172">
        <v>115</v>
      </c>
      <c r="B136" s="153" t="s">
        <v>38</v>
      </c>
      <c r="C136" s="1173">
        <v>2240</v>
      </c>
      <c r="D136" s="496">
        <v>23800</v>
      </c>
      <c r="E136" s="591" t="s">
        <v>289</v>
      </c>
      <c r="F136" s="497">
        <v>23800</v>
      </c>
      <c r="G136" s="1174" t="s">
        <v>890</v>
      </c>
      <c r="H136" s="1075" t="s">
        <v>850</v>
      </c>
      <c r="I136" s="1191" t="s">
        <v>134</v>
      </c>
      <c r="J136" s="1192" t="s">
        <v>134</v>
      </c>
      <c r="K136" s="1150"/>
      <c r="L136" s="1182"/>
    </row>
    <row r="137" spans="1:12" s="429" customFormat="1" ht="44.25" customHeight="1">
      <c r="A137" s="1172">
        <v>116</v>
      </c>
      <c r="B137" s="49" t="s">
        <v>52</v>
      </c>
      <c r="C137" s="519">
        <v>2240</v>
      </c>
      <c r="D137" s="497">
        <v>36000</v>
      </c>
      <c r="E137" s="814" t="s">
        <v>289</v>
      </c>
      <c r="F137" s="497">
        <v>35935.52</v>
      </c>
      <c r="G137" s="1174" t="s">
        <v>888</v>
      </c>
      <c r="H137" s="1075" t="s">
        <v>53</v>
      </c>
      <c r="I137" s="712"/>
      <c r="J137" s="712" t="s">
        <v>490</v>
      </c>
      <c r="K137" s="256" t="s">
        <v>1111</v>
      </c>
      <c r="L137" s="1182"/>
    </row>
    <row r="138" spans="1:12" s="429" customFormat="1" ht="26.25" customHeight="1">
      <c r="A138" s="1172">
        <v>117</v>
      </c>
      <c r="B138" s="49" t="s">
        <v>1037</v>
      </c>
      <c r="C138" s="519">
        <v>2240</v>
      </c>
      <c r="D138" s="1181">
        <v>22800</v>
      </c>
      <c r="E138" s="814" t="s">
        <v>289</v>
      </c>
      <c r="F138" s="497">
        <v>22734</v>
      </c>
      <c r="G138" s="1174" t="s">
        <v>888</v>
      </c>
      <c r="H138" s="1075" t="s">
        <v>441</v>
      </c>
      <c r="I138" s="712"/>
      <c r="J138" s="712" t="s">
        <v>494</v>
      </c>
      <c r="K138" s="1150"/>
      <c r="L138" s="1182"/>
    </row>
    <row r="139" spans="1:12" s="429" customFormat="1" ht="36.75" customHeight="1">
      <c r="A139" s="1172">
        <v>118</v>
      </c>
      <c r="B139" s="49" t="s">
        <v>909</v>
      </c>
      <c r="C139" s="519">
        <v>2240</v>
      </c>
      <c r="D139" s="1181">
        <v>400</v>
      </c>
      <c r="E139" s="814" t="s">
        <v>289</v>
      </c>
      <c r="F139" s="497">
        <v>329.02</v>
      </c>
      <c r="G139" s="1174" t="s">
        <v>890</v>
      </c>
      <c r="H139" s="1075" t="s">
        <v>908</v>
      </c>
      <c r="I139" s="712"/>
      <c r="J139" s="712"/>
      <c r="K139" s="256"/>
      <c r="L139" s="1182"/>
    </row>
    <row r="140" spans="1:12" s="429" customFormat="1" ht="27" customHeight="1">
      <c r="A140" s="1172">
        <v>119</v>
      </c>
      <c r="B140" s="49" t="s">
        <v>1039</v>
      </c>
      <c r="C140" s="519">
        <v>2240</v>
      </c>
      <c r="D140" s="1181">
        <v>10400</v>
      </c>
      <c r="E140" s="814" t="s">
        <v>289</v>
      </c>
      <c r="F140" s="497">
        <v>10400</v>
      </c>
      <c r="G140" s="1174" t="s">
        <v>890</v>
      </c>
      <c r="H140" s="1075" t="s">
        <v>443</v>
      </c>
      <c r="I140" s="712"/>
      <c r="J140" s="712"/>
      <c r="K140" s="256"/>
      <c r="L140" s="1182"/>
    </row>
    <row r="141" spans="1:12" s="429" customFormat="1" ht="56.25" customHeight="1">
      <c r="A141" s="1172">
        <v>120</v>
      </c>
      <c r="B141" s="49" t="s">
        <v>1040</v>
      </c>
      <c r="C141" s="519">
        <v>2240</v>
      </c>
      <c r="D141" s="1181">
        <v>3600</v>
      </c>
      <c r="E141" s="814" t="s">
        <v>289</v>
      </c>
      <c r="F141" s="497">
        <v>3564</v>
      </c>
      <c r="G141" s="1174" t="s">
        <v>890</v>
      </c>
      <c r="H141" s="1075" t="s">
        <v>442</v>
      </c>
      <c r="I141" s="712"/>
      <c r="J141" s="712"/>
      <c r="K141" s="256"/>
      <c r="L141" s="1182"/>
    </row>
    <row r="142" spans="1:12" s="429" customFormat="1" ht="63.75" customHeight="1">
      <c r="A142" s="1172">
        <v>121</v>
      </c>
      <c r="B142" s="153" t="s">
        <v>1041</v>
      </c>
      <c r="C142" s="1149">
        <v>2240</v>
      </c>
      <c r="D142" s="1193">
        <v>21000</v>
      </c>
      <c r="E142" s="1194" t="s">
        <v>289</v>
      </c>
      <c r="F142" s="584">
        <v>20990</v>
      </c>
      <c r="G142" s="1185" t="s">
        <v>888</v>
      </c>
      <c r="H142" s="1195" t="s">
        <v>521</v>
      </c>
      <c r="I142" s="712"/>
      <c r="J142" s="1196"/>
      <c r="K142" s="256"/>
      <c r="L142" s="1182"/>
    </row>
    <row r="143" spans="1:12" s="429" customFormat="1" ht="24.75" customHeight="1">
      <c r="A143" s="1172">
        <v>122</v>
      </c>
      <c r="B143" s="49" t="s">
        <v>905</v>
      </c>
      <c r="C143" s="519">
        <v>2240</v>
      </c>
      <c r="D143" s="1181">
        <v>51800</v>
      </c>
      <c r="E143" s="814" t="s">
        <v>289</v>
      </c>
      <c r="F143" s="497">
        <v>51744</v>
      </c>
      <c r="G143" s="1174" t="s">
        <v>888</v>
      </c>
      <c r="H143" s="1075" t="s">
        <v>906</v>
      </c>
      <c r="I143" s="712"/>
      <c r="J143" s="1196"/>
      <c r="K143" s="256"/>
      <c r="L143" s="1182"/>
    </row>
    <row r="144" spans="1:12" s="429" customFormat="1" ht="63" customHeight="1">
      <c r="A144" s="1172">
        <v>123</v>
      </c>
      <c r="B144" s="49" t="s">
        <v>967</v>
      </c>
      <c r="C144" s="519">
        <v>2240</v>
      </c>
      <c r="D144" s="1197">
        <v>6000</v>
      </c>
      <c r="E144" s="814" t="s">
        <v>289</v>
      </c>
      <c r="F144" s="497">
        <v>6000</v>
      </c>
      <c r="G144" s="1174" t="s">
        <v>890</v>
      </c>
      <c r="H144" s="1075" t="s">
        <v>1051</v>
      </c>
      <c r="I144" s="1198"/>
      <c r="J144" s="1199"/>
      <c r="K144" s="256"/>
      <c r="L144" s="1182"/>
    </row>
    <row r="145" spans="1:13" s="429" customFormat="1" ht="78" customHeight="1">
      <c r="A145" s="1172">
        <v>124</v>
      </c>
      <c r="B145" s="1174" t="s">
        <v>131</v>
      </c>
      <c r="C145" s="519">
        <v>2240</v>
      </c>
      <c r="D145" s="1197">
        <v>75240</v>
      </c>
      <c r="E145" s="814" t="s">
        <v>289</v>
      </c>
      <c r="F145" s="497">
        <v>75240</v>
      </c>
      <c r="G145" s="1174" t="s">
        <v>890</v>
      </c>
      <c r="H145" s="1075" t="s">
        <v>928</v>
      </c>
      <c r="I145" s="1198"/>
      <c r="J145" s="1199"/>
      <c r="K145" s="256"/>
      <c r="L145" s="1182"/>
      <c r="M145" s="1200"/>
    </row>
    <row r="146" spans="1:12" s="429" customFormat="1" ht="66" customHeight="1">
      <c r="A146" s="1172">
        <v>125</v>
      </c>
      <c r="B146" s="1174" t="s">
        <v>421</v>
      </c>
      <c r="C146" s="519">
        <v>2240</v>
      </c>
      <c r="D146" s="1197">
        <v>18000</v>
      </c>
      <c r="E146" s="814" t="s">
        <v>289</v>
      </c>
      <c r="F146" s="497">
        <v>18000</v>
      </c>
      <c r="G146" s="1174" t="s">
        <v>890</v>
      </c>
      <c r="H146" s="1075" t="s">
        <v>928</v>
      </c>
      <c r="I146" s="1198"/>
      <c r="J146" s="1199"/>
      <c r="K146" s="256"/>
      <c r="L146" s="1182"/>
    </row>
    <row r="147" spans="1:12" ht="51" customHeight="1">
      <c r="A147" s="1172">
        <v>126</v>
      </c>
      <c r="B147" s="49" t="s">
        <v>760</v>
      </c>
      <c r="C147" s="1173">
        <v>2240</v>
      </c>
      <c r="D147" s="497">
        <v>700</v>
      </c>
      <c r="E147" s="591" t="s">
        <v>289</v>
      </c>
      <c r="F147" s="497">
        <v>684</v>
      </c>
      <c r="G147" s="1174" t="s">
        <v>890</v>
      </c>
      <c r="H147" s="1075" t="s">
        <v>928</v>
      </c>
      <c r="I147" s="1183" t="s">
        <v>695</v>
      </c>
      <c r="J147" s="1183" t="s">
        <v>695</v>
      </c>
      <c r="K147" s="1188" t="s">
        <v>1094</v>
      </c>
      <c r="L147" s="406"/>
    </row>
    <row r="148" spans="1:12" s="429" customFormat="1" ht="63" customHeight="1">
      <c r="A148" s="1172">
        <v>127</v>
      </c>
      <c r="B148" s="1174" t="s">
        <v>326</v>
      </c>
      <c r="C148" s="519">
        <v>2240</v>
      </c>
      <c r="D148" s="1197">
        <v>10000</v>
      </c>
      <c r="E148" s="814" t="s">
        <v>289</v>
      </c>
      <c r="F148" s="497">
        <v>10000</v>
      </c>
      <c r="G148" s="1174" t="s">
        <v>890</v>
      </c>
      <c r="H148" s="1201" t="s">
        <v>384</v>
      </c>
      <c r="I148" s="1198"/>
      <c r="J148" s="1199"/>
      <c r="K148" s="256"/>
      <c r="L148" s="1182"/>
    </row>
    <row r="149" spans="1:12" s="429" customFormat="1" ht="63" customHeight="1">
      <c r="A149" s="1172">
        <v>128</v>
      </c>
      <c r="B149" s="1174" t="s">
        <v>860</v>
      </c>
      <c r="C149" s="519">
        <v>2240</v>
      </c>
      <c r="D149" s="1197">
        <v>6000</v>
      </c>
      <c r="E149" s="814" t="s">
        <v>289</v>
      </c>
      <c r="F149" s="497">
        <v>6000</v>
      </c>
      <c r="G149" s="1174" t="s">
        <v>890</v>
      </c>
      <c r="H149" s="1201" t="s">
        <v>167</v>
      </c>
      <c r="I149" s="1198"/>
      <c r="J149" s="1199"/>
      <c r="K149" s="256"/>
      <c r="L149" s="1182"/>
    </row>
    <row r="150" spans="1:12" s="429" customFormat="1" ht="58.5" customHeight="1">
      <c r="A150" s="1172">
        <v>129</v>
      </c>
      <c r="B150" s="1174" t="s">
        <v>861</v>
      </c>
      <c r="C150" s="519">
        <v>2240</v>
      </c>
      <c r="D150" s="1197">
        <v>7800</v>
      </c>
      <c r="E150" s="814" t="s">
        <v>289</v>
      </c>
      <c r="F150" s="497">
        <v>7800</v>
      </c>
      <c r="G150" s="1174" t="s">
        <v>890</v>
      </c>
      <c r="H150" s="1201" t="s">
        <v>167</v>
      </c>
      <c r="I150" s="1198"/>
      <c r="J150" s="1199"/>
      <c r="K150" s="256"/>
      <c r="L150" s="1182"/>
    </row>
    <row r="151" spans="1:12" s="429" customFormat="1" ht="58.5" customHeight="1">
      <c r="A151" s="1172">
        <v>130</v>
      </c>
      <c r="B151" s="1174" t="s">
        <v>496</v>
      </c>
      <c r="C151" s="49">
        <v>2240</v>
      </c>
      <c r="D151" s="1202">
        <v>10900</v>
      </c>
      <c r="E151" s="591" t="s">
        <v>289</v>
      </c>
      <c r="F151" s="1203">
        <v>10828.42</v>
      </c>
      <c r="G151" s="1204" t="s">
        <v>890</v>
      </c>
      <c r="H151" s="1205"/>
      <c r="I151" s="1198"/>
      <c r="J151" s="1199"/>
      <c r="K151" s="256"/>
      <c r="L151" s="1182"/>
    </row>
    <row r="152" spans="1:12" s="429" customFormat="1" ht="23.25" customHeight="1" hidden="1" thickBot="1">
      <c r="A152" s="1206"/>
      <c r="B152" s="1207" t="s">
        <v>851</v>
      </c>
      <c r="C152" s="1208">
        <v>2240</v>
      </c>
      <c r="D152" s="1209">
        <f>SUM(D97:D151)</f>
        <v>2207171.89</v>
      </c>
      <c r="E152" s="1210" t="s">
        <v>289</v>
      </c>
      <c r="F152" s="784">
        <f>SUM(F97:F151)</f>
        <v>2202130.3</v>
      </c>
      <c r="G152" s="1211"/>
      <c r="H152" s="1212"/>
      <c r="I152" s="1198"/>
      <c r="J152" s="1213"/>
      <c r="K152" s="1214"/>
      <c r="L152" s="1182"/>
    </row>
    <row r="153" spans="1:12" s="429" customFormat="1" ht="18" customHeight="1" hidden="1">
      <c r="A153" s="1172">
        <v>75</v>
      </c>
      <c r="B153" s="1215" t="s">
        <v>137</v>
      </c>
      <c r="C153" s="1216">
        <v>2240</v>
      </c>
      <c r="D153" s="1217"/>
      <c r="E153" s="1218"/>
      <c r="F153" s="1219"/>
      <c r="G153" s="1220"/>
      <c r="H153" s="1221"/>
      <c r="I153" s="1007"/>
      <c r="J153" s="1222"/>
      <c r="K153" s="1223"/>
      <c r="L153" s="1224"/>
    </row>
    <row r="154" spans="1:12" ht="26.25" customHeight="1" hidden="1">
      <c r="A154" s="1143"/>
      <c r="B154" s="1225" t="s">
        <v>431</v>
      </c>
      <c r="C154" s="1137">
        <v>2240</v>
      </c>
      <c r="D154" s="505"/>
      <c r="E154" s="814"/>
      <c r="F154" s="1226"/>
      <c r="G154" s="1227"/>
      <c r="H154" s="1228"/>
      <c r="I154" s="1045"/>
      <c r="J154" s="1045"/>
      <c r="K154" s="1180" t="e">
        <f>D154+#REF!+#REF!</f>
        <v>#REF!</v>
      </c>
      <c r="L154" s="431"/>
    </row>
    <row r="155" spans="1:12" ht="26.25" customHeight="1" hidden="1">
      <c r="A155" s="1229"/>
      <c r="B155" s="1230" t="s">
        <v>1133</v>
      </c>
      <c r="C155" s="1231">
        <v>2240</v>
      </c>
      <c r="D155" s="1232"/>
      <c r="E155" s="1194"/>
      <c r="F155" s="1131"/>
      <c r="G155" s="1149"/>
      <c r="H155" s="1178"/>
      <c r="I155" s="1045"/>
      <c r="J155" s="1233"/>
      <c r="K155" s="1180"/>
      <c r="L155" s="431"/>
    </row>
    <row r="156" spans="1:11" ht="44.25" customHeight="1">
      <c r="A156" s="1172"/>
      <c r="B156" s="1045" t="s">
        <v>301</v>
      </c>
      <c r="C156" s="1173">
        <v>2240</v>
      </c>
      <c r="D156" s="496">
        <v>55202.45</v>
      </c>
      <c r="E156" s="591" t="s">
        <v>289</v>
      </c>
      <c r="F156" s="497">
        <v>55202.45</v>
      </c>
      <c r="G156" s="1174" t="s">
        <v>888</v>
      </c>
      <c r="H156" s="1175"/>
      <c r="I156" s="1007" t="s">
        <v>727</v>
      </c>
      <c r="J156" s="1007" t="s">
        <v>727</v>
      </c>
      <c r="K156" s="1176" t="s">
        <v>710</v>
      </c>
    </row>
    <row r="157" spans="1:11" ht="44.25" customHeight="1">
      <c r="A157" s="1172"/>
      <c r="B157" s="1045" t="s">
        <v>305</v>
      </c>
      <c r="C157" s="1173">
        <v>2240</v>
      </c>
      <c r="D157" s="496">
        <v>5104.86</v>
      </c>
      <c r="E157" s="591" t="s">
        <v>289</v>
      </c>
      <c r="F157" s="497">
        <v>5104.86</v>
      </c>
      <c r="G157" s="1174" t="s">
        <v>888</v>
      </c>
      <c r="H157" s="1175"/>
      <c r="I157" s="1007"/>
      <c r="J157" s="1007"/>
      <c r="K157" s="1176"/>
    </row>
    <row r="158" spans="1:11" ht="21" customHeight="1" hidden="1" thickBot="1">
      <c r="A158" s="1172"/>
      <c r="B158" s="1207" t="s">
        <v>304</v>
      </c>
      <c r="C158" s="1234"/>
      <c r="D158" s="1235">
        <f>SUM(D156:D157)</f>
        <v>60307.31</v>
      </c>
      <c r="E158" s="1236"/>
      <c r="F158" s="151">
        <f>SUM(F156:F157)</f>
        <v>60307.31</v>
      </c>
      <c r="G158" s="1237"/>
      <c r="H158" s="1238"/>
      <c r="I158" s="1007"/>
      <c r="J158" s="1007"/>
      <c r="K158" s="1176"/>
    </row>
    <row r="159" spans="1:12" ht="26.25" customHeight="1" hidden="1">
      <c r="A159" s="1143"/>
      <c r="B159" s="1239" t="s">
        <v>302</v>
      </c>
      <c r="C159" s="1240">
        <v>2240</v>
      </c>
      <c r="D159" s="1241">
        <f>SUM(D160:D161)</f>
        <v>332000</v>
      </c>
      <c r="E159" s="1242" t="s">
        <v>289</v>
      </c>
      <c r="F159" s="1241">
        <f>SUM(F160:F161)</f>
        <v>331948.8</v>
      </c>
      <c r="G159" s="1240"/>
      <c r="H159" s="1243"/>
      <c r="I159" s="1045"/>
      <c r="J159" s="1045"/>
      <c r="K159" s="1180"/>
      <c r="L159" s="431"/>
    </row>
    <row r="160" spans="1:12" ht="41.25" customHeight="1" hidden="1">
      <c r="A160" s="1143"/>
      <c r="B160" s="1244" t="s">
        <v>929</v>
      </c>
      <c r="C160" s="519">
        <v>2240</v>
      </c>
      <c r="D160" s="505">
        <v>332000</v>
      </c>
      <c r="E160" s="591" t="s">
        <v>289</v>
      </c>
      <c r="F160" s="1008">
        <v>331948.8</v>
      </c>
      <c r="G160" s="519" t="s">
        <v>327</v>
      </c>
      <c r="H160" s="1178" t="s">
        <v>910</v>
      </c>
      <c r="I160" s="1045"/>
      <c r="J160" s="1045"/>
      <c r="K160" s="1180"/>
      <c r="L160" s="431"/>
    </row>
    <row r="161" spans="1:12" ht="115.5" customHeight="1" hidden="1" thickBot="1">
      <c r="A161" s="1229"/>
      <c r="B161" s="1245" t="s">
        <v>30</v>
      </c>
      <c r="C161" s="1149">
        <v>2240</v>
      </c>
      <c r="D161" s="1232">
        <v>0</v>
      </c>
      <c r="E161" s="582" t="s">
        <v>289</v>
      </c>
      <c r="F161" s="1131">
        <v>0</v>
      </c>
      <c r="G161" s="1149" t="s">
        <v>447</v>
      </c>
      <c r="H161" s="1246"/>
      <c r="I161" s="1045"/>
      <c r="J161" s="1233"/>
      <c r="K161" s="1180"/>
      <c r="L161" s="431"/>
    </row>
    <row r="162" spans="1:13" ht="42.75" customHeight="1" hidden="1">
      <c r="A162" s="1229"/>
      <c r="B162" s="1247" t="s">
        <v>448</v>
      </c>
      <c r="C162" s="1149">
        <v>2240</v>
      </c>
      <c r="D162" s="1232">
        <f>SUM(D163:D171)</f>
        <v>25203628.41</v>
      </c>
      <c r="E162" s="582" t="s">
        <v>289</v>
      </c>
      <c r="F162" s="1232">
        <f>SUM(F163:F171)</f>
        <v>25203628.41</v>
      </c>
      <c r="G162" s="1149"/>
      <c r="H162" s="1246"/>
      <c r="I162" s="1248"/>
      <c r="J162" s="1233"/>
      <c r="K162" s="1180"/>
      <c r="L162" s="431"/>
      <c r="M162" s="1180">
        <f>D162-F162</f>
        <v>0</v>
      </c>
    </row>
    <row r="163" spans="1:12" ht="89.25" customHeight="1" hidden="1">
      <c r="A163" s="1143"/>
      <c r="B163" s="1042" t="s">
        <v>1065</v>
      </c>
      <c r="C163" s="519">
        <v>2240</v>
      </c>
      <c r="D163" s="505">
        <v>1705988.51</v>
      </c>
      <c r="E163" s="591" t="s">
        <v>289</v>
      </c>
      <c r="F163" s="505">
        <v>1705988.51</v>
      </c>
      <c r="G163" s="1149" t="s">
        <v>447</v>
      </c>
      <c r="H163" s="1178"/>
      <c r="I163" s="1248"/>
      <c r="J163" s="1233"/>
      <c r="K163" s="1180"/>
      <c r="L163" s="431"/>
    </row>
    <row r="164" spans="1:12" ht="89.25" customHeight="1" hidden="1">
      <c r="A164" s="1143"/>
      <c r="B164" s="1249" t="s">
        <v>1066</v>
      </c>
      <c r="C164" s="519">
        <v>2240</v>
      </c>
      <c r="D164" s="505">
        <v>2090255.04</v>
      </c>
      <c r="E164" s="591" t="s">
        <v>289</v>
      </c>
      <c r="F164" s="505">
        <v>2090255.04</v>
      </c>
      <c r="G164" s="1149" t="s">
        <v>447</v>
      </c>
      <c r="H164" s="1178"/>
      <c r="I164" s="1248"/>
      <c r="J164" s="1233"/>
      <c r="K164" s="1180"/>
      <c r="L164" s="431"/>
    </row>
    <row r="165" spans="1:12" ht="72.75" customHeight="1" hidden="1">
      <c r="A165" s="1143"/>
      <c r="B165" s="1249" t="s">
        <v>555</v>
      </c>
      <c r="C165" s="519">
        <v>2240</v>
      </c>
      <c r="D165" s="505">
        <v>644017.24</v>
      </c>
      <c r="E165" s="591" t="s">
        <v>289</v>
      </c>
      <c r="F165" s="505">
        <v>644017.24</v>
      </c>
      <c r="G165" s="1149" t="s">
        <v>447</v>
      </c>
      <c r="H165" s="1178"/>
      <c r="I165" s="1248"/>
      <c r="J165" s="1233"/>
      <c r="K165" s="1180"/>
      <c r="L165" s="431"/>
    </row>
    <row r="166" spans="1:12" ht="63" customHeight="1" hidden="1">
      <c r="A166" s="1143"/>
      <c r="B166" s="1249" t="s">
        <v>1067</v>
      </c>
      <c r="C166" s="519">
        <v>2240</v>
      </c>
      <c r="D166" s="505">
        <v>197946.62</v>
      </c>
      <c r="E166" s="591" t="s">
        <v>289</v>
      </c>
      <c r="F166" s="505">
        <v>197946.62</v>
      </c>
      <c r="G166" s="1149" t="s">
        <v>447</v>
      </c>
      <c r="H166" s="1178"/>
      <c r="I166" s="1248"/>
      <c r="J166" s="1233"/>
      <c r="K166" s="1180"/>
      <c r="L166" s="431"/>
    </row>
    <row r="167" spans="1:12" ht="79.5" customHeight="1" hidden="1">
      <c r="A167" s="1143"/>
      <c r="B167" s="1249" t="s">
        <v>445</v>
      </c>
      <c r="C167" s="519">
        <v>2240</v>
      </c>
      <c r="D167" s="505">
        <v>15160125.22</v>
      </c>
      <c r="E167" s="591" t="s">
        <v>289</v>
      </c>
      <c r="F167" s="505">
        <v>15160125.22</v>
      </c>
      <c r="G167" s="1149" t="s">
        <v>447</v>
      </c>
      <c r="H167" s="1178"/>
      <c r="I167" s="1248"/>
      <c r="J167" s="1233"/>
      <c r="K167" s="1180"/>
      <c r="L167" s="431"/>
    </row>
    <row r="168" spans="1:12" ht="89.25" customHeight="1" hidden="1">
      <c r="A168" s="1229"/>
      <c r="B168" s="1250" t="s">
        <v>446</v>
      </c>
      <c r="C168" s="1149">
        <v>2240</v>
      </c>
      <c r="D168" s="1232">
        <v>2026078.78</v>
      </c>
      <c r="E168" s="582" t="s">
        <v>289</v>
      </c>
      <c r="F168" s="1232">
        <v>2026078.78</v>
      </c>
      <c r="G168" s="1149" t="s">
        <v>447</v>
      </c>
      <c r="H168" s="1246"/>
      <c r="I168" s="1248"/>
      <c r="J168" s="1233"/>
      <c r="K168" s="1180"/>
      <c r="L168" s="431"/>
    </row>
    <row r="169" spans="1:12" ht="75" customHeight="1" hidden="1">
      <c r="A169" s="1143"/>
      <c r="B169" s="1045" t="s">
        <v>1072</v>
      </c>
      <c r="C169" s="519">
        <v>2240</v>
      </c>
      <c r="D169" s="505">
        <v>672224.83</v>
      </c>
      <c r="E169" s="591" t="s">
        <v>289</v>
      </c>
      <c r="F169" s="505">
        <v>672224.83</v>
      </c>
      <c r="G169" s="1149" t="s">
        <v>447</v>
      </c>
      <c r="H169" s="1178"/>
      <c r="I169" s="1248"/>
      <c r="J169" s="1233"/>
      <c r="K169" s="1180"/>
      <c r="L169" s="431"/>
    </row>
    <row r="170" spans="1:12" ht="89.25" customHeight="1" hidden="1">
      <c r="A170" s="1143"/>
      <c r="B170" s="1045" t="s">
        <v>248</v>
      </c>
      <c r="C170" s="519">
        <v>2240</v>
      </c>
      <c r="D170" s="505">
        <v>1808475.45</v>
      </c>
      <c r="E170" s="591" t="s">
        <v>289</v>
      </c>
      <c r="F170" s="505">
        <v>1808475.45</v>
      </c>
      <c r="G170" s="1149" t="s">
        <v>447</v>
      </c>
      <c r="H170" s="1178"/>
      <c r="I170" s="1248"/>
      <c r="J170" s="1233"/>
      <c r="K170" s="1180"/>
      <c r="L170" s="431"/>
    </row>
    <row r="171" spans="1:12" ht="60.75" customHeight="1" hidden="1">
      <c r="A171" s="1143"/>
      <c r="B171" s="1045" t="s">
        <v>753</v>
      </c>
      <c r="C171" s="519">
        <v>2240</v>
      </c>
      <c r="D171" s="505">
        <v>898516.72</v>
      </c>
      <c r="E171" s="591" t="s">
        <v>289</v>
      </c>
      <c r="F171" s="505">
        <v>898516.72</v>
      </c>
      <c r="G171" s="1149" t="s">
        <v>447</v>
      </c>
      <c r="H171" s="1178"/>
      <c r="I171" s="1248"/>
      <c r="J171" s="1233"/>
      <c r="K171" s="1180"/>
      <c r="L171" s="431"/>
    </row>
    <row r="172" spans="1:12" ht="32.25" customHeight="1" hidden="1">
      <c r="A172" s="1143"/>
      <c r="B172" s="54" t="s">
        <v>879</v>
      </c>
      <c r="C172" s="519">
        <v>2240</v>
      </c>
      <c r="D172" s="505">
        <f>D152+D159</f>
        <v>2539171.89</v>
      </c>
      <c r="E172" s="591" t="s">
        <v>289</v>
      </c>
      <c r="F172" s="505">
        <f>F152+F159</f>
        <v>2534079.0999999996</v>
      </c>
      <c r="G172" s="519"/>
      <c r="H172" s="1178"/>
      <c r="I172" s="1248"/>
      <c r="J172" s="1045"/>
      <c r="K172" s="1180"/>
      <c r="L172" s="431"/>
    </row>
    <row r="173" spans="1:13" s="429" customFormat="1" ht="30" customHeight="1" hidden="1">
      <c r="A173" s="1173"/>
      <c r="B173" s="49" t="s">
        <v>880</v>
      </c>
      <c r="C173" s="519">
        <v>2240</v>
      </c>
      <c r="D173" s="1251">
        <v>279228.11</v>
      </c>
      <c r="E173" s="591" t="s">
        <v>289</v>
      </c>
      <c r="F173" s="85">
        <v>279228.11</v>
      </c>
      <c r="G173" s="49"/>
      <c r="H173" s="1178"/>
      <c r="I173" s="1198"/>
      <c r="J173" s="712"/>
      <c r="K173" s="1252">
        <f>F152+F160+F173</f>
        <v>2813307.2099999995</v>
      </c>
      <c r="L173" s="1182"/>
      <c r="M173" s="1182"/>
    </row>
    <row r="174" spans="1:13" s="429" customFormat="1" ht="30" customHeight="1" hidden="1" thickBot="1">
      <c r="A174" s="1253"/>
      <c r="B174" s="1254" t="s">
        <v>522</v>
      </c>
      <c r="C174" s="1149">
        <v>2240</v>
      </c>
      <c r="D174" s="1255">
        <v>2818400</v>
      </c>
      <c r="E174" s="582" t="s">
        <v>289</v>
      </c>
      <c r="F174" s="1255">
        <v>2818400</v>
      </c>
      <c r="G174" s="153"/>
      <c r="H174" s="1256"/>
      <c r="I174" s="712"/>
      <c r="J174" s="1257"/>
      <c r="K174" s="256"/>
      <c r="L174" s="1182"/>
      <c r="M174" s="1224">
        <f>F172+F173</f>
        <v>2813307.2099999995</v>
      </c>
    </row>
    <row r="175" spans="1:12" ht="21.75" customHeight="1" hidden="1" thickBot="1">
      <c r="A175" s="1258"/>
      <c r="B175" s="1259" t="s">
        <v>854</v>
      </c>
      <c r="C175" s="1260">
        <v>2240</v>
      </c>
      <c r="D175" s="1261">
        <f>D174-D173-D172</f>
        <v>0</v>
      </c>
      <c r="E175" s="1262" t="s">
        <v>289</v>
      </c>
      <c r="F175" s="1261">
        <f>F174-F173-F172</f>
        <v>5092.790000000503</v>
      </c>
      <c r="G175" s="1260"/>
      <c r="H175" s="1263"/>
      <c r="I175" s="1248"/>
      <c r="J175" s="1264"/>
      <c r="K175" s="1180"/>
      <c r="L175" s="431"/>
    </row>
    <row r="176" spans="1:13" ht="26.25" customHeight="1" hidden="1">
      <c r="A176" s="1265"/>
      <c r="B176" s="1266" t="s">
        <v>306</v>
      </c>
      <c r="C176" s="1266">
        <v>2240</v>
      </c>
      <c r="D176" s="1241">
        <f>SUM(D162,D158)</f>
        <v>25263935.72</v>
      </c>
      <c r="E176" s="1267" t="s">
        <v>289</v>
      </c>
      <c r="F176" s="1241">
        <f>SUM(F162,F158)</f>
        <v>25263935.72</v>
      </c>
      <c r="G176" s="1240"/>
      <c r="H176" s="1243"/>
      <c r="I176" s="1045"/>
      <c r="J176" s="1268"/>
      <c r="K176" s="1180"/>
      <c r="L176" s="431"/>
      <c r="M176" s="1180"/>
    </row>
    <row r="177" spans="1:14" ht="26.25" customHeight="1" hidden="1">
      <c r="A177" s="1143"/>
      <c r="B177" s="49" t="s">
        <v>200</v>
      </c>
      <c r="C177" s="1137">
        <v>2240</v>
      </c>
      <c r="D177" s="505">
        <v>5273125.06</v>
      </c>
      <c r="E177" s="1218" t="s">
        <v>289</v>
      </c>
      <c r="F177" s="1101">
        <v>5273125.06</v>
      </c>
      <c r="G177" s="1240"/>
      <c r="H177" s="1178"/>
      <c r="I177" s="1045"/>
      <c r="J177" s="1045"/>
      <c r="K177" s="1180" t="s">
        <v>19</v>
      </c>
      <c r="L177" s="431"/>
      <c r="M177" s="1269">
        <f>SUM(F176:F177)</f>
        <v>30537060.779999997</v>
      </c>
      <c r="N177" s="1180"/>
    </row>
    <row r="178" spans="1:12" ht="29.25" customHeight="1" hidden="1" thickBot="1">
      <c r="A178" s="1229"/>
      <c r="B178" s="1254" t="s">
        <v>343</v>
      </c>
      <c r="C178" s="1231">
        <v>2240</v>
      </c>
      <c r="D178" s="1255">
        <v>33538100</v>
      </c>
      <c r="E178" s="582" t="s">
        <v>289</v>
      </c>
      <c r="F178" s="1255">
        <v>33538100</v>
      </c>
      <c r="G178" s="1270"/>
      <c r="H178" s="1246"/>
      <c r="I178" s="1045"/>
      <c r="J178" s="1045"/>
      <c r="K178" s="1180"/>
      <c r="L178" s="431"/>
    </row>
    <row r="179" spans="1:12" ht="21.75" customHeight="1" hidden="1" thickBot="1">
      <c r="A179" s="1258"/>
      <c r="B179" s="1271" t="s">
        <v>18</v>
      </c>
      <c r="C179" s="1271">
        <v>2240</v>
      </c>
      <c r="D179" s="1272">
        <f>D178-D177-D176</f>
        <v>3001039.2200000025</v>
      </c>
      <c r="E179" s="1262" t="s">
        <v>289</v>
      </c>
      <c r="F179" s="1272">
        <f>F178-F177-F176</f>
        <v>3001039.2200000025</v>
      </c>
      <c r="G179" s="1260"/>
      <c r="H179" s="1263"/>
      <c r="I179" s="1248"/>
      <c r="J179" s="1045"/>
      <c r="K179" s="1180"/>
      <c r="L179" s="431"/>
    </row>
    <row r="180" spans="1:14" s="1277" customFormat="1" ht="21" customHeight="1" hidden="1">
      <c r="A180" s="1852" t="s">
        <v>161</v>
      </c>
      <c r="B180" s="1868"/>
      <c r="C180" s="1868"/>
      <c r="D180" s="1868"/>
      <c r="E180" s="1868"/>
      <c r="F180" s="1273"/>
      <c r="G180" s="1274"/>
      <c r="H180" s="1275"/>
      <c r="I180" s="1276"/>
      <c r="J180" s="1276"/>
      <c r="N180" s="1278"/>
    </row>
    <row r="181" spans="1:14" s="1277" customFormat="1" ht="25.5" hidden="1">
      <c r="A181" s="49">
        <v>130</v>
      </c>
      <c r="B181" s="49" t="s">
        <v>249</v>
      </c>
      <c r="C181" s="49">
        <v>2250</v>
      </c>
      <c r="D181" s="378">
        <v>50000</v>
      </c>
      <c r="E181" s="814" t="s">
        <v>289</v>
      </c>
      <c r="F181" s="1103">
        <v>50000</v>
      </c>
      <c r="G181" s="1147" t="s">
        <v>888</v>
      </c>
      <c r="H181" s="1279" t="s">
        <v>782</v>
      </c>
      <c r="I181" s="1144" t="s">
        <v>1053</v>
      </c>
      <c r="J181" s="726" t="s">
        <v>1053</v>
      </c>
      <c r="K181" s="1280" t="s">
        <v>717</v>
      </c>
      <c r="N181" s="403"/>
    </row>
    <row r="182" spans="1:15" ht="15.75" hidden="1">
      <c r="A182" s="1281">
        <v>131</v>
      </c>
      <c r="B182" s="1282" t="s">
        <v>1033</v>
      </c>
      <c r="C182" s="49">
        <v>2250</v>
      </c>
      <c r="D182" s="1102">
        <v>245955.13</v>
      </c>
      <c r="E182" s="591" t="s">
        <v>289</v>
      </c>
      <c r="F182" s="1283">
        <v>228685.71</v>
      </c>
      <c r="G182" s="1147" t="s">
        <v>547</v>
      </c>
      <c r="H182" s="1279"/>
      <c r="I182" s="1144"/>
      <c r="J182" s="1144"/>
      <c r="M182" s="256">
        <v>93951.71</v>
      </c>
      <c r="N182" s="1037" t="s">
        <v>1113</v>
      </c>
      <c r="O182" s="403"/>
    </row>
    <row r="183" spans="1:15" ht="28.5" customHeight="1" hidden="1">
      <c r="A183" s="1281">
        <v>132</v>
      </c>
      <c r="B183" s="49" t="s">
        <v>199</v>
      </c>
      <c r="C183" s="49">
        <v>2250</v>
      </c>
      <c r="D183" s="913">
        <v>4044.87</v>
      </c>
      <c r="E183" s="591" t="s">
        <v>289</v>
      </c>
      <c r="F183" s="1284">
        <v>4044.87</v>
      </c>
      <c r="G183" s="1143"/>
      <c r="H183" s="1157"/>
      <c r="I183" s="1144"/>
      <c r="J183" s="1144"/>
      <c r="N183" s="405"/>
      <c r="O183" s="403"/>
    </row>
    <row r="184" spans="1:15" ht="15.75" hidden="1">
      <c r="A184" s="1143"/>
      <c r="B184" s="49" t="s">
        <v>201</v>
      </c>
      <c r="C184" s="49">
        <v>2250</v>
      </c>
      <c r="D184" s="910">
        <f>SUM(D181:D183)</f>
        <v>300000</v>
      </c>
      <c r="E184" s="591" t="s">
        <v>289</v>
      </c>
      <c r="F184" s="1285">
        <f>SUM(F181:F183)</f>
        <v>282730.57999999996</v>
      </c>
      <c r="G184" s="1143"/>
      <c r="H184" s="1157"/>
      <c r="I184" s="1144"/>
      <c r="J184" s="1144"/>
      <c r="N184" s="405"/>
      <c r="O184" s="403"/>
    </row>
    <row r="185" spans="1:15" ht="16.5" hidden="1" thickBot="1">
      <c r="A185" s="1143"/>
      <c r="B185" s="1286" t="s">
        <v>1024</v>
      </c>
      <c r="C185" s="49">
        <v>2250</v>
      </c>
      <c r="D185" s="910">
        <v>300000</v>
      </c>
      <c r="E185" s="591" t="s">
        <v>289</v>
      </c>
      <c r="F185" s="910">
        <v>300000</v>
      </c>
      <c r="G185" s="1143"/>
      <c r="H185" s="1157"/>
      <c r="I185" s="1144"/>
      <c r="J185" s="1144"/>
      <c r="N185" s="405"/>
      <c r="O185" s="403"/>
    </row>
    <row r="186" spans="1:15" ht="15.75" hidden="1">
      <c r="A186" s="1143"/>
      <c r="B186" s="1287" t="s">
        <v>1029</v>
      </c>
      <c r="C186" s="49">
        <v>2250</v>
      </c>
      <c r="D186" s="913">
        <f>SUM(D185-D184)</f>
        <v>0</v>
      </c>
      <c r="E186" s="591" t="s">
        <v>289</v>
      </c>
      <c r="F186" s="1102">
        <f>SUM(F185-F184)</f>
        <v>17269.420000000042</v>
      </c>
      <c r="G186" s="1143"/>
      <c r="H186" s="1157"/>
      <c r="I186" s="1144"/>
      <c r="J186" s="1144"/>
      <c r="N186" s="405"/>
      <c r="O186" s="403"/>
    </row>
    <row r="187" spans="1:10" s="1277" customFormat="1" ht="25.5" customHeight="1">
      <c r="A187" s="1865" t="s">
        <v>162</v>
      </c>
      <c r="B187" s="1869"/>
      <c r="C187" s="1869"/>
      <c r="D187" s="1869"/>
      <c r="E187" s="1870"/>
      <c r="F187" s="1288"/>
      <c r="G187" s="1289"/>
      <c r="H187" s="1290"/>
      <c r="I187" s="1276"/>
      <c r="J187" s="1276"/>
    </row>
    <row r="188" spans="1:12" s="1296" customFormat="1" ht="44.25" customHeight="1">
      <c r="A188" s="250">
        <v>133</v>
      </c>
      <c r="B188" s="20" t="s">
        <v>930</v>
      </c>
      <c r="C188" s="250">
        <v>2271</v>
      </c>
      <c r="D188" s="1291">
        <v>450000</v>
      </c>
      <c r="E188" s="1194" t="s">
        <v>289</v>
      </c>
      <c r="F188" s="1292">
        <v>450000</v>
      </c>
      <c r="G188" s="1293" t="s">
        <v>576</v>
      </c>
      <c r="H188" s="1279" t="s">
        <v>783</v>
      </c>
      <c r="I188" s="713" t="s">
        <v>1103</v>
      </c>
      <c r="J188" s="713" t="s">
        <v>1103</v>
      </c>
      <c r="K188" s="1294"/>
      <c r="L188" s="1295"/>
    </row>
    <row r="189" spans="1:12" s="1296" customFormat="1" ht="18" customHeight="1">
      <c r="A189" s="20"/>
      <c r="B189" s="1297" t="s">
        <v>1133</v>
      </c>
      <c r="C189" s="20">
        <v>2271</v>
      </c>
      <c r="D189" s="1298">
        <f>SUM(D188)</f>
        <v>450000</v>
      </c>
      <c r="E189" s="814" t="s">
        <v>289</v>
      </c>
      <c r="F189" s="1299">
        <f>SUM(F188)</f>
        <v>450000</v>
      </c>
      <c r="G189" s="1147"/>
      <c r="H189" s="1279"/>
      <c r="I189" s="713"/>
      <c r="J189" s="713"/>
      <c r="K189" s="1294"/>
      <c r="L189" s="1295"/>
    </row>
    <row r="190" spans="1:12" s="1296" customFormat="1" ht="27" customHeight="1">
      <c r="A190" s="20"/>
      <c r="B190" s="1300" t="s">
        <v>623</v>
      </c>
      <c r="C190" s="20">
        <v>2271</v>
      </c>
      <c r="D190" s="1298">
        <f>SUM(D191,D192)</f>
        <v>1869119.5</v>
      </c>
      <c r="E190" s="814" t="s">
        <v>289</v>
      </c>
      <c r="F190" s="1298">
        <f>SUM(F191,F192)</f>
        <v>1869119.5</v>
      </c>
      <c r="G190" s="1147"/>
      <c r="H190" s="1279"/>
      <c r="I190" s="713"/>
      <c r="J190" s="713"/>
      <c r="K190" s="1294"/>
      <c r="L190" s="1295"/>
    </row>
    <row r="191" spans="1:12" s="1296" customFormat="1" ht="58.5" customHeight="1">
      <c r="A191" s="20"/>
      <c r="B191" s="1301" t="s">
        <v>81</v>
      </c>
      <c r="C191" s="20">
        <v>2271</v>
      </c>
      <c r="D191" s="1298">
        <v>1800000</v>
      </c>
      <c r="E191" s="591" t="s">
        <v>289</v>
      </c>
      <c r="F191" s="1008">
        <v>1800000</v>
      </c>
      <c r="G191" s="1147" t="s">
        <v>98</v>
      </c>
      <c r="H191" s="1279" t="s">
        <v>783</v>
      </c>
      <c r="I191" s="713" t="s">
        <v>1103</v>
      </c>
      <c r="J191" s="713" t="s">
        <v>1103</v>
      </c>
      <c r="K191" s="1294"/>
      <c r="L191" s="1295"/>
    </row>
    <row r="192" spans="1:12" s="1296" customFormat="1" ht="30" customHeight="1">
      <c r="A192" s="20"/>
      <c r="B192" s="20" t="s">
        <v>1114</v>
      </c>
      <c r="C192" s="20">
        <v>2271</v>
      </c>
      <c r="D192" s="1302">
        <v>69119.5</v>
      </c>
      <c r="E192" s="814" t="s">
        <v>289</v>
      </c>
      <c r="F192" s="1303">
        <v>69119.5</v>
      </c>
      <c r="G192" s="1243"/>
      <c r="H192" s="1279" t="s">
        <v>783</v>
      </c>
      <c r="I192" s="713"/>
      <c r="J192" s="713"/>
      <c r="K192" s="1294"/>
      <c r="L192" s="1295"/>
    </row>
    <row r="193" spans="1:12" s="1296" customFormat="1" ht="16.5" customHeight="1">
      <c r="A193" s="20"/>
      <c r="B193" s="1304" t="s">
        <v>875</v>
      </c>
      <c r="C193" s="20">
        <v>2271</v>
      </c>
      <c r="D193" s="1298">
        <f>SUM(D189+D190)</f>
        <v>2319119.5</v>
      </c>
      <c r="E193" s="591" t="s">
        <v>289</v>
      </c>
      <c r="F193" s="1298">
        <f>SUM(F189+F190)</f>
        <v>2319119.5</v>
      </c>
      <c r="G193" s="1147"/>
      <c r="H193" s="1279"/>
      <c r="I193" s="713"/>
      <c r="J193" s="713"/>
      <c r="K193" s="1294"/>
      <c r="L193" s="1295"/>
    </row>
    <row r="194" spans="1:12" s="1296" customFormat="1" ht="18" customHeight="1" thickBot="1">
      <c r="A194" s="20"/>
      <c r="B194" s="1286" t="s">
        <v>1024</v>
      </c>
      <c r="C194" s="20">
        <v>2271</v>
      </c>
      <c r="D194" s="1298">
        <v>2400000</v>
      </c>
      <c r="E194" s="591" t="s">
        <v>289</v>
      </c>
      <c r="F194" s="1298">
        <v>2400000</v>
      </c>
      <c r="G194" s="1147"/>
      <c r="H194" s="1279"/>
      <c r="I194" s="713"/>
      <c r="J194" s="713"/>
      <c r="K194" s="1294"/>
      <c r="L194" s="1295"/>
    </row>
    <row r="195" spans="1:12" s="1296" customFormat="1" ht="18" customHeight="1">
      <c r="A195" s="20"/>
      <c r="B195" s="1287" t="s">
        <v>1029</v>
      </c>
      <c r="C195" s="20">
        <v>2271</v>
      </c>
      <c r="D195" s="1298">
        <f>SUM(D194-D190-D189)</f>
        <v>80880.5</v>
      </c>
      <c r="E195" s="591" t="s">
        <v>289</v>
      </c>
      <c r="F195" s="1298">
        <f>SUM(F194-F190-F189)</f>
        <v>80880.5</v>
      </c>
      <c r="G195" s="1147"/>
      <c r="H195" s="1279"/>
      <c r="I195" s="713"/>
      <c r="J195" s="713"/>
      <c r="K195" s="1294"/>
      <c r="L195" s="1295"/>
    </row>
    <row r="196" spans="1:10" s="370" customFormat="1" ht="27" customHeight="1">
      <c r="A196" s="1871" t="s">
        <v>187</v>
      </c>
      <c r="B196" s="1872"/>
      <c r="C196" s="1872"/>
      <c r="D196" s="1872"/>
      <c r="E196" s="1872"/>
      <c r="F196" s="1305"/>
      <c r="G196" s="1306"/>
      <c r="H196" s="1307"/>
      <c r="I196" s="1308"/>
      <c r="J196" s="1308"/>
    </row>
    <row r="197" spans="1:14" s="1310" customFormat="1" ht="54.75" customHeight="1" thickBot="1">
      <c r="A197" s="250">
        <v>134</v>
      </c>
      <c r="B197" s="250" t="s">
        <v>1042</v>
      </c>
      <c r="C197" s="250">
        <v>2272</v>
      </c>
      <c r="D197" s="593">
        <v>84000</v>
      </c>
      <c r="E197" s="1194" t="s">
        <v>289</v>
      </c>
      <c r="F197" s="1292">
        <v>59722</v>
      </c>
      <c r="G197" s="1293" t="s">
        <v>888</v>
      </c>
      <c r="H197" s="1279" t="s">
        <v>1045</v>
      </c>
      <c r="I197" s="713" t="s">
        <v>1043</v>
      </c>
      <c r="J197" s="713" t="s">
        <v>1057</v>
      </c>
      <c r="K197" s="1309"/>
      <c r="L197" s="1309"/>
      <c r="M197" s="1309"/>
      <c r="N197" s="1296"/>
    </row>
    <row r="198" spans="1:13" s="1315" customFormat="1" ht="16.5" customHeight="1">
      <c r="A198" s="519"/>
      <c r="B198" s="41" t="s">
        <v>1133</v>
      </c>
      <c r="C198" s="1133">
        <v>2272</v>
      </c>
      <c r="D198" s="1008">
        <f>SUM(D197:D197)</f>
        <v>84000</v>
      </c>
      <c r="E198" s="814" t="s">
        <v>289</v>
      </c>
      <c r="F198" s="1311">
        <f>F197</f>
        <v>59722</v>
      </c>
      <c r="G198" s="1312"/>
      <c r="H198" s="1313"/>
      <c r="I198" s="1144"/>
      <c r="J198" s="1144"/>
      <c r="K198" s="1314"/>
      <c r="L198" s="1314"/>
      <c r="M198" s="1314"/>
    </row>
    <row r="199" spans="1:13" s="1315" customFormat="1" ht="16.5" customHeight="1" thickBot="1">
      <c r="A199" s="519"/>
      <c r="B199" s="1286" t="s">
        <v>1024</v>
      </c>
      <c r="C199" s="1133">
        <v>2272</v>
      </c>
      <c r="D199" s="1008">
        <v>84000</v>
      </c>
      <c r="E199" s="814" t="s">
        <v>289</v>
      </c>
      <c r="F199" s="1008">
        <v>84000</v>
      </c>
      <c r="G199" s="1316"/>
      <c r="H199" s="1313"/>
      <c r="I199" s="1144"/>
      <c r="J199" s="1144"/>
      <c r="K199" s="1314"/>
      <c r="L199" s="1314"/>
      <c r="M199" s="1314"/>
    </row>
    <row r="200" spans="1:13" s="1315" customFormat="1" ht="16.5" customHeight="1">
      <c r="A200" s="519"/>
      <c r="B200" s="1287" t="s">
        <v>1029</v>
      </c>
      <c r="C200" s="1133">
        <v>2272</v>
      </c>
      <c r="D200" s="1008">
        <f>SUM(D199-D198)</f>
        <v>0</v>
      </c>
      <c r="E200" s="814"/>
      <c r="F200" s="1101">
        <f>SUM(F199-F198)</f>
        <v>24278</v>
      </c>
      <c r="G200" s="1316"/>
      <c r="H200" s="1313"/>
      <c r="I200" s="1144"/>
      <c r="J200" s="1144"/>
      <c r="K200" s="1314"/>
      <c r="L200" s="1314"/>
      <c r="M200" s="1314"/>
    </row>
    <row r="201" spans="1:13" s="1315" customFormat="1" ht="21.75" customHeight="1">
      <c r="A201" s="1845" t="s">
        <v>163</v>
      </c>
      <c r="B201" s="1845"/>
      <c r="C201" s="1845"/>
      <c r="D201" s="1845"/>
      <c r="E201" s="1845"/>
      <c r="F201" s="1317"/>
      <c r="G201" s="1318"/>
      <c r="H201" s="1313"/>
      <c r="I201" s="1144"/>
      <c r="J201" s="1144"/>
      <c r="K201" s="1314"/>
      <c r="L201" s="1314"/>
      <c r="M201" s="1314"/>
    </row>
    <row r="202" spans="1:14" s="1320" customFormat="1" ht="22.5" customHeight="1">
      <c r="A202" s="20">
        <v>135</v>
      </c>
      <c r="B202" s="20" t="s">
        <v>188</v>
      </c>
      <c r="C202" s="20">
        <v>2273</v>
      </c>
      <c r="D202" s="378">
        <v>310000</v>
      </c>
      <c r="E202" s="814" t="s">
        <v>289</v>
      </c>
      <c r="F202" s="1319">
        <v>310000</v>
      </c>
      <c r="G202" s="1178" t="s">
        <v>932</v>
      </c>
      <c r="H202" s="1178" t="s">
        <v>784</v>
      </c>
      <c r="I202" s="1183" t="s">
        <v>1104</v>
      </c>
      <c r="J202" s="1183" t="s">
        <v>1110</v>
      </c>
      <c r="K202" s="1309"/>
      <c r="L202" s="1309"/>
      <c r="M202" s="1309"/>
      <c r="N202" s="43"/>
    </row>
    <row r="203" spans="1:14" s="1320" customFormat="1" ht="37.5" customHeight="1">
      <c r="A203" s="20">
        <v>136</v>
      </c>
      <c r="B203" s="20" t="s">
        <v>317</v>
      </c>
      <c r="C203" s="20">
        <v>2273</v>
      </c>
      <c r="D203" s="1321">
        <v>99900</v>
      </c>
      <c r="E203" s="814" t="s">
        <v>289</v>
      </c>
      <c r="F203" s="1319">
        <v>99900</v>
      </c>
      <c r="G203" s="1178" t="s">
        <v>888</v>
      </c>
      <c r="H203" s="1178" t="s">
        <v>784</v>
      </c>
      <c r="I203" s="1183" t="s">
        <v>1104</v>
      </c>
      <c r="J203" s="1183" t="s">
        <v>1110</v>
      </c>
      <c r="K203" s="1309"/>
      <c r="L203" s="1309"/>
      <c r="M203" s="1309"/>
      <c r="N203" s="43"/>
    </row>
    <row r="204" spans="1:14" s="1320" customFormat="1" ht="49.5" customHeight="1">
      <c r="A204" s="20">
        <v>137</v>
      </c>
      <c r="B204" s="20" t="s">
        <v>530</v>
      </c>
      <c r="C204" s="20">
        <v>2273</v>
      </c>
      <c r="D204" s="1302">
        <v>1080</v>
      </c>
      <c r="E204" s="814" t="s">
        <v>289</v>
      </c>
      <c r="F204" s="1303">
        <v>1080</v>
      </c>
      <c r="G204" s="1243" t="s">
        <v>888</v>
      </c>
      <c r="H204" s="1178" t="s">
        <v>785</v>
      </c>
      <c r="I204" s="1183" t="s">
        <v>1110</v>
      </c>
      <c r="J204" s="1183" t="s">
        <v>1104</v>
      </c>
      <c r="K204" s="1309"/>
      <c r="L204" s="1309"/>
      <c r="M204" s="1309"/>
      <c r="N204" s="43"/>
    </row>
    <row r="205" spans="1:13" s="1277" customFormat="1" ht="15.75">
      <c r="A205" s="1160"/>
      <c r="B205" s="1322" t="s">
        <v>1133</v>
      </c>
      <c r="C205" s="1133">
        <v>2273</v>
      </c>
      <c r="D205" s="1008">
        <f>SUM(D202:D204)</f>
        <v>410980</v>
      </c>
      <c r="E205" s="814" t="s">
        <v>289</v>
      </c>
      <c r="F205" s="1323">
        <f>SUM(F202:F204)</f>
        <v>410980</v>
      </c>
      <c r="G205" s="1274"/>
      <c r="H205" s="1290"/>
      <c r="I205" s="1276"/>
      <c r="J205" s="1276"/>
      <c r="K205" s="1278"/>
      <c r="L205" s="1324"/>
      <c r="M205" s="1278"/>
    </row>
    <row r="206" spans="1:13" s="1277" customFormat="1" ht="25.5">
      <c r="A206" s="1325"/>
      <c r="B206" s="1300" t="s">
        <v>623</v>
      </c>
      <c r="C206" s="20">
        <v>2273</v>
      </c>
      <c r="D206" s="1008">
        <f>SUM(D207)</f>
        <v>1325000</v>
      </c>
      <c r="E206" s="814" t="s">
        <v>289</v>
      </c>
      <c r="F206" s="1008">
        <f>SUM(F207)</f>
        <v>1325000</v>
      </c>
      <c r="G206" s="1274"/>
      <c r="H206" s="1290"/>
      <c r="I206" s="1276"/>
      <c r="J206" s="1276"/>
      <c r="K206" s="1278"/>
      <c r="L206" s="1324"/>
      <c r="M206" s="1278"/>
    </row>
    <row r="207" spans="1:13" s="1277" customFormat="1" ht="25.5">
      <c r="A207" s="1325"/>
      <c r="B207" s="1301" t="s">
        <v>82</v>
      </c>
      <c r="C207" s="20">
        <v>2273</v>
      </c>
      <c r="D207" s="1008">
        <v>1325000</v>
      </c>
      <c r="E207" s="591" t="s">
        <v>289</v>
      </c>
      <c r="F207" s="1101">
        <v>1325000</v>
      </c>
      <c r="G207" s="1243" t="s">
        <v>98</v>
      </c>
      <c r="H207" s="1178" t="s">
        <v>784</v>
      </c>
      <c r="I207" s="1326" t="s">
        <v>1110</v>
      </c>
      <c r="J207" s="1326" t="s">
        <v>1110</v>
      </c>
      <c r="K207" s="1278"/>
      <c r="L207" s="1324"/>
      <c r="M207" s="1278"/>
    </row>
    <row r="208" spans="1:13" s="1277" customFormat="1" ht="16.5" thickBot="1">
      <c r="A208" s="1325"/>
      <c r="B208" s="1286" t="s">
        <v>1024</v>
      </c>
      <c r="C208" s="20">
        <v>2273</v>
      </c>
      <c r="D208" s="1008">
        <v>1794000</v>
      </c>
      <c r="E208" s="591" t="s">
        <v>289</v>
      </c>
      <c r="F208" s="1008">
        <v>1794000</v>
      </c>
      <c r="G208" s="1274"/>
      <c r="H208" s="1290"/>
      <c r="I208" s="1276"/>
      <c r="J208" s="1276"/>
      <c r="K208" s="1278"/>
      <c r="L208" s="1324"/>
      <c r="M208" s="1278"/>
    </row>
    <row r="209" spans="1:13" s="1277" customFormat="1" ht="15.75">
      <c r="A209" s="1325"/>
      <c r="B209" s="1287" t="s">
        <v>1029</v>
      </c>
      <c r="C209" s="20">
        <v>2273</v>
      </c>
      <c r="D209" s="1008">
        <f>SUM(D208-D207-D205)</f>
        <v>58020</v>
      </c>
      <c r="E209" s="591" t="s">
        <v>289</v>
      </c>
      <c r="F209" s="1008">
        <f>SUM(F208-F207-F205)</f>
        <v>58020</v>
      </c>
      <c r="G209" s="1274"/>
      <c r="H209" s="1290"/>
      <c r="I209" s="1276"/>
      <c r="J209" s="1276"/>
      <c r="K209" s="1278"/>
      <c r="L209" s="1324"/>
      <c r="M209" s="1278"/>
    </row>
    <row r="210" spans="1:12" s="1315" customFormat="1" ht="31.5" customHeight="1">
      <c r="A210" s="1856" t="s">
        <v>185</v>
      </c>
      <c r="B210" s="1857"/>
      <c r="C210" s="1857"/>
      <c r="D210" s="1857"/>
      <c r="E210" s="1858"/>
      <c r="F210" s="1327"/>
      <c r="G210" s="1318"/>
      <c r="H210" s="1313"/>
      <c r="I210" s="1144"/>
      <c r="J210" s="1144"/>
      <c r="K210" s="1314"/>
      <c r="L210" s="1314"/>
    </row>
    <row r="211" spans="1:12" s="1315" customFormat="1" ht="26.25" customHeight="1">
      <c r="A211" s="1328">
        <v>138</v>
      </c>
      <c r="B211" s="49" t="s">
        <v>1044</v>
      </c>
      <c r="C211" s="1328">
        <v>2282</v>
      </c>
      <c r="D211" s="496">
        <v>5000</v>
      </c>
      <c r="E211" s="591" t="s">
        <v>289</v>
      </c>
      <c r="F211" s="1329">
        <v>3036</v>
      </c>
      <c r="G211" s="519" t="s">
        <v>890</v>
      </c>
      <c r="H211" s="1097" t="s">
        <v>786</v>
      </c>
      <c r="I211" s="1045" t="s">
        <v>1081</v>
      </c>
      <c r="J211" s="1045" t="s">
        <v>1081</v>
      </c>
      <c r="K211" s="1314"/>
      <c r="L211" s="1314"/>
    </row>
    <row r="212" spans="1:12" s="1315" customFormat="1" ht="45.75" customHeight="1" hidden="1">
      <c r="A212" s="1328">
        <v>137</v>
      </c>
      <c r="B212" s="49" t="s">
        <v>1049</v>
      </c>
      <c r="C212" s="1328">
        <v>2282</v>
      </c>
      <c r="D212" s="496"/>
      <c r="E212" s="591" t="s">
        <v>289</v>
      </c>
      <c r="F212" s="1177"/>
      <c r="G212" s="519"/>
      <c r="H212" s="1162" t="s">
        <v>850</v>
      </c>
      <c r="I212" s="1045" t="s">
        <v>1055</v>
      </c>
      <c r="J212" s="1045" t="s">
        <v>194</v>
      </c>
      <c r="K212" s="1314"/>
      <c r="L212" s="1314"/>
    </row>
    <row r="213" spans="1:12" s="1315" customFormat="1" ht="22.5" customHeight="1" hidden="1">
      <c r="A213" s="1330"/>
      <c r="B213" s="818" t="s">
        <v>1133</v>
      </c>
      <c r="C213" s="1328">
        <v>2282</v>
      </c>
      <c r="D213" s="1331">
        <f>SUM(D211:D212)</f>
        <v>5000</v>
      </c>
      <c r="E213" s="582" t="s">
        <v>289</v>
      </c>
      <c r="F213" s="1332">
        <f>SUM(F211:F212)</f>
        <v>3036</v>
      </c>
      <c r="G213" s="1149"/>
      <c r="H213" s="1333"/>
      <c r="I213" s="1045"/>
      <c r="J213" s="1233"/>
      <c r="K213" s="1314"/>
      <c r="L213" s="1314"/>
    </row>
    <row r="214" spans="1:12" s="1315" customFormat="1" ht="22.5" customHeight="1">
      <c r="A214" s="1334"/>
      <c r="B214" s="49" t="s">
        <v>201</v>
      </c>
      <c r="C214" s="1328">
        <v>2282</v>
      </c>
      <c r="D214" s="1335">
        <f>SUM(D213)</f>
        <v>5000</v>
      </c>
      <c r="E214" s="591" t="s">
        <v>289</v>
      </c>
      <c r="F214" s="85">
        <f>SUM(F213)</f>
        <v>3036</v>
      </c>
      <c r="G214" s="519"/>
      <c r="H214" s="1097"/>
      <c r="I214" s="1045"/>
      <c r="J214" s="1045"/>
      <c r="K214" s="1314"/>
      <c r="L214" s="1314"/>
    </row>
    <row r="215" spans="1:12" s="1315" customFormat="1" ht="22.5" customHeight="1" thickBot="1">
      <c r="A215" s="1334"/>
      <c r="B215" s="1286" t="s">
        <v>1024</v>
      </c>
      <c r="C215" s="1328">
        <v>2282</v>
      </c>
      <c r="D215" s="1335">
        <v>5000</v>
      </c>
      <c r="E215" s="591" t="s">
        <v>289</v>
      </c>
      <c r="F215" s="1335">
        <v>5000</v>
      </c>
      <c r="G215" s="519"/>
      <c r="H215" s="1097"/>
      <c r="I215" s="1045"/>
      <c r="J215" s="1045"/>
      <c r="K215" s="1314"/>
      <c r="L215" s="1314"/>
    </row>
    <row r="216" spans="1:12" s="1315" customFormat="1" ht="22.5" customHeight="1">
      <c r="A216" s="1334"/>
      <c r="B216" s="1287" t="s">
        <v>1029</v>
      </c>
      <c r="C216" s="1328">
        <v>2282</v>
      </c>
      <c r="D216" s="1335">
        <f>SUM(D215-D214)</f>
        <v>0</v>
      </c>
      <c r="E216" s="591" t="s">
        <v>289</v>
      </c>
      <c r="F216" s="1335">
        <f>SUM(F215-F214)</f>
        <v>1964</v>
      </c>
      <c r="G216" s="519"/>
      <c r="H216" s="1097"/>
      <c r="I216" s="1045"/>
      <c r="J216" s="1045"/>
      <c r="K216" s="1314"/>
      <c r="L216" s="1314"/>
    </row>
    <row r="217" spans="1:11" s="1315" customFormat="1" ht="29.25" customHeight="1">
      <c r="A217" s="1859" t="s">
        <v>191</v>
      </c>
      <c r="B217" s="1860"/>
      <c r="C217" s="1860"/>
      <c r="D217" s="1860"/>
      <c r="E217" s="1861"/>
      <c r="F217" s="1336"/>
      <c r="G217" s="1337"/>
      <c r="H217" s="1338"/>
      <c r="I217" s="1045"/>
      <c r="J217" s="1339"/>
      <c r="K217" s="1314"/>
    </row>
    <row r="218" spans="1:12" s="1296" customFormat="1" ht="26.25" customHeight="1" hidden="1">
      <c r="A218" s="49">
        <v>138</v>
      </c>
      <c r="B218" s="49" t="s">
        <v>389</v>
      </c>
      <c r="C218" s="1328">
        <v>2630</v>
      </c>
      <c r="D218" s="497"/>
      <c r="E218" s="591" t="s">
        <v>289</v>
      </c>
      <c r="F218" s="497"/>
      <c r="G218" s="519"/>
      <c r="H218" s="1097"/>
      <c r="I218" s="1045"/>
      <c r="J218" s="1045"/>
      <c r="K218" s="623"/>
      <c r="L218" s="937"/>
    </row>
    <row r="219" spans="1:13" s="1296" customFormat="1" ht="32.25" customHeight="1">
      <c r="A219" s="49"/>
      <c r="B219" s="49" t="s">
        <v>531</v>
      </c>
      <c r="C219" s="1328">
        <v>2630</v>
      </c>
      <c r="D219" s="497">
        <v>91449.31</v>
      </c>
      <c r="E219" s="591" t="s">
        <v>289</v>
      </c>
      <c r="F219" s="497">
        <v>91449.31</v>
      </c>
      <c r="G219" s="519" t="s">
        <v>35</v>
      </c>
      <c r="H219" s="1097"/>
      <c r="I219" s="1045"/>
      <c r="J219" s="1045"/>
      <c r="K219" s="623"/>
      <c r="L219" s="937"/>
      <c r="M219" s="1340"/>
    </row>
    <row r="220" spans="1:13" s="1296" customFormat="1" ht="32.25" customHeight="1">
      <c r="A220" s="49"/>
      <c r="B220" s="49" t="s">
        <v>533</v>
      </c>
      <c r="C220" s="1328">
        <v>2630</v>
      </c>
      <c r="D220" s="497">
        <v>294164.37</v>
      </c>
      <c r="E220" s="591" t="s">
        <v>289</v>
      </c>
      <c r="F220" s="497">
        <v>294164.37</v>
      </c>
      <c r="G220" s="519" t="s">
        <v>577</v>
      </c>
      <c r="H220" s="1097"/>
      <c r="I220" s="1045"/>
      <c r="J220" s="1045"/>
      <c r="K220" s="623"/>
      <c r="L220" s="937"/>
      <c r="M220" s="1341" t="s">
        <v>532</v>
      </c>
    </row>
    <row r="221" spans="1:12" s="1296" customFormat="1" ht="23.25" customHeight="1">
      <c r="A221" s="49"/>
      <c r="B221" s="49" t="s">
        <v>201</v>
      </c>
      <c r="C221" s="1328">
        <v>2630</v>
      </c>
      <c r="D221" s="85">
        <f>SUM(D218:D220)</f>
        <v>385613.68</v>
      </c>
      <c r="E221" s="591" t="s">
        <v>289</v>
      </c>
      <c r="F221" s="85">
        <f>SUM(F218:F220)</f>
        <v>385613.68</v>
      </c>
      <c r="G221" s="519"/>
      <c r="H221" s="1097"/>
      <c r="I221" s="1045"/>
      <c r="J221" s="1045"/>
      <c r="K221" s="624"/>
      <c r="L221" s="937"/>
    </row>
    <row r="222" spans="1:12" s="1296" customFormat="1" ht="23.25" customHeight="1" thickBot="1">
      <c r="A222" s="49"/>
      <c r="B222" s="1286" t="s">
        <v>1024</v>
      </c>
      <c r="C222" s="1328">
        <v>2630</v>
      </c>
      <c r="D222" s="1342">
        <v>386000</v>
      </c>
      <c r="E222" s="591" t="s">
        <v>289</v>
      </c>
      <c r="F222" s="1321">
        <v>386000</v>
      </c>
      <c r="G222" s="519"/>
      <c r="H222" s="1097"/>
      <c r="I222" s="1045"/>
      <c r="J222" s="1045"/>
      <c r="K222" s="624"/>
      <c r="L222" s="937"/>
    </row>
    <row r="223" spans="1:11" s="370" customFormat="1" ht="15.75">
      <c r="A223" s="49"/>
      <c r="B223" s="1287" t="s">
        <v>1029</v>
      </c>
      <c r="C223" s="1328">
        <v>2630</v>
      </c>
      <c r="D223" s="85">
        <f>SUM(D222-D221)</f>
        <v>386.320000000007</v>
      </c>
      <c r="E223" s="591" t="s">
        <v>289</v>
      </c>
      <c r="F223" s="85">
        <f>SUM(F222-F221)</f>
        <v>386.320000000007</v>
      </c>
      <c r="G223" s="49"/>
      <c r="H223" s="706"/>
      <c r="I223" s="712"/>
      <c r="J223" s="712"/>
      <c r="K223" s="1343"/>
    </row>
    <row r="224" spans="1:10" ht="27" customHeight="1">
      <c r="A224" s="1862" t="s">
        <v>184</v>
      </c>
      <c r="B224" s="1863"/>
      <c r="C224" s="1863"/>
      <c r="D224" s="1863"/>
      <c r="E224" s="1864"/>
      <c r="F224" s="1344"/>
      <c r="G224" s="1345"/>
      <c r="H224" s="1346"/>
      <c r="I224" s="1045"/>
      <c r="J224" s="1347"/>
    </row>
    <row r="225" spans="1:11" ht="51.75" customHeight="1">
      <c r="A225" s="519">
        <v>139</v>
      </c>
      <c r="B225" s="837" t="s">
        <v>775</v>
      </c>
      <c r="C225" s="49">
        <v>3110</v>
      </c>
      <c r="D225" s="497">
        <v>99393</v>
      </c>
      <c r="E225" s="591" t="s">
        <v>289</v>
      </c>
      <c r="F225" s="497">
        <v>99393</v>
      </c>
      <c r="G225" s="519" t="s">
        <v>890</v>
      </c>
      <c r="H225" s="673" t="s">
        <v>659</v>
      </c>
      <c r="I225" s="727" t="s">
        <v>105</v>
      </c>
      <c r="J225" s="969" t="s">
        <v>105</v>
      </c>
      <c r="K225" s="59" t="s">
        <v>105</v>
      </c>
    </row>
    <row r="226" spans="1:11" ht="51.75" customHeight="1">
      <c r="A226" s="519">
        <v>140</v>
      </c>
      <c r="B226" s="837" t="s">
        <v>409</v>
      </c>
      <c r="C226" s="49">
        <v>3110</v>
      </c>
      <c r="D226" s="497">
        <v>76730.76</v>
      </c>
      <c r="E226" s="591" t="s">
        <v>289</v>
      </c>
      <c r="F226" s="497">
        <v>76730.76</v>
      </c>
      <c r="G226" s="519" t="s">
        <v>890</v>
      </c>
      <c r="H226" s="673" t="s">
        <v>774</v>
      </c>
      <c r="I226" s="727"/>
      <c r="J226" s="969"/>
      <c r="K226" s="59"/>
    </row>
    <row r="227" spans="1:11" ht="25.5" customHeight="1">
      <c r="A227" s="519">
        <v>141</v>
      </c>
      <c r="B227" s="49" t="s">
        <v>413</v>
      </c>
      <c r="C227" s="49">
        <v>3110</v>
      </c>
      <c r="D227" s="497">
        <v>650</v>
      </c>
      <c r="E227" s="591" t="s">
        <v>289</v>
      </c>
      <c r="F227" s="497">
        <v>650</v>
      </c>
      <c r="G227" s="519" t="s">
        <v>890</v>
      </c>
      <c r="H227" s="1097" t="s">
        <v>787</v>
      </c>
      <c r="I227" s="728" t="s">
        <v>1056</v>
      </c>
      <c r="J227" s="969"/>
      <c r="K227" s="59"/>
    </row>
    <row r="228" spans="1:11" ht="25.5" customHeight="1">
      <c r="A228" s="519">
        <v>142</v>
      </c>
      <c r="B228" s="49" t="s">
        <v>1052</v>
      </c>
      <c r="C228" s="49">
        <v>3110</v>
      </c>
      <c r="D228" s="497">
        <v>8635</v>
      </c>
      <c r="E228" s="591" t="s">
        <v>289</v>
      </c>
      <c r="F228" s="497">
        <v>8635</v>
      </c>
      <c r="G228" s="519" t="s">
        <v>890</v>
      </c>
      <c r="H228" s="1348" t="s">
        <v>1050</v>
      </c>
      <c r="I228" s="728" t="s">
        <v>1054</v>
      </c>
      <c r="J228" s="969"/>
      <c r="K228" s="59"/>
    </row>
    <row r="229" spans="1:11" ht="25.5" customHeight="1">
      <c r="A229" s="519">
        <v>143</v>
      </c>
      <c r="B229" s="49" t="s">
        <v>772</v>
      </c>
      <c r="C229" s="49">
        <v>3110</v>
      </c>
      <c r="D229" s="497">
        <v>2000.4</v>
      </c>
      <c r="E229" s="591" t="s">
        <v>289</v>
      </c>
      <c r="F229" s="497">
        <v>2000.4</v>
      </c>
      <c r="G229" s="519" t="s">
        <v>890</v>
      </c>
      <c r="H229" s="1349" t="s">
        <v>833</v>
      </c>
      <c r="I229" s="728"/>
      <c r="J229" s="969"/>
      <c r="K229" s="59"/>
    </row>
    <row r="230" spans="1:11" ht="25.5" customHeight="1">
      <c r="A230" s="519">
        <v>144</v>
      </c>
      <c r="B230" s="49" t="s">
        <v>390</v>
      </c>
      <c r="C230" s="49">
        <v>3110</v>
      </c>
      <c r="D230" s="497">
        <v>5958</v>
      </c>
      <c r="E230" s="591" t="s">
        <v>289</v>
      </c>
      <c r="F230" s="497">
        <v>5958</v>
      </c>
      <c r="G230" s="519" t="s">
        <v>890</v>
      </c>
      <c r="H230" s="1349" t="s">
        <v>770</v>
      </c>
      <c r="I230" s="728"/>
      <c r="J230" s="969"/>
      <c r="K230" s="59"/>
    </row>
    <row r="231" spans="1:11" ht="25.5" customHeight="1">
      <c r="A231" s="519">
        <v>145</v>
      </c>
      <c r="B231" s="49" t="s">
        <v>337</v>
      </c>
      <c r="C231" s="49">
        <v>3110</v>
      </c>
      <c r="D231" s="497">
        <v>93457.48</v>
      </c>
      <c r="E231" s="591" t="s">
        <v>289</v>
      </c>
      <c r="F231" s="497">
        <v>93457.48</v>
      </c>
      <c r="G231" s="519" t="s">
        <v>890</v>
      </c>
      <c r="H231" s="1349" t="s">
        <v>338</v>
      </c>
      <c r="I231" s="728"/>
      <c r="J231" s="969"/>
      <c r="K231" s="59"/>
    </row>
    <row r="232" spans="1:11" ht="25.5" customHeight="1">
      <c r="A232" s="519">
        <v>146</v>
      </c>
      <c r="B232" s="49" t="s">
        <v>339</v>
      </c>
      <c r="C232" s="49">
        <v>3110</v>
      </c>
      <c r="D232" s="497">
        <v>99900.96</v>
      </c>
      <c r="E232" s="591" t="s">
        <v>289</v>
      </c>
      <c r="F232" s="497">
        <v>99900.96</v>
      </c>
      <c r="G232" s="519" t="s">
        <v>890</v>
      </c>
      <c r="H232" s="1350" t="s">
        <v>340</v>
      </c>
      <c r="I232" s="728"/>
      <c r="J232" s="969"/>
      <c r="K232" s="59"/>
    </row>
    <row r="233" spans="1:11" ht="25.5" customHeight="1">
      <c r="A233" s="519">
        <v>147</v>
      </c>
      <c r="B233" s="49" t="s">
        <v>79</v>
      </c>
      <c r="C233" s="49">
        <v>3110</v>
      </c>
      <c r="D233" s="497">
        <v>1378.52</v>
      </c>
      <c r="E233" s="591" t="s">
        <v>289</v>
      </c>
      <c r="F233" s="497">
        <v>1378.52</v>
      </c>
      <c r="G233" s="519" t="s">
        <v>890</v>
      </c>
      <c r="H233" s="1351" t="s">
        <v>59</v>
      </c>
      <c r="I233" s="728"/>
      <c r="J233" s="969"/>
      <c r="K233" s="59"/>
    </row>
    <row r="234" spans="1:11" ht="157.5" customHeight="1">
      <c r="A234" s="519">
        <v>148</v>
      </c>
      <c r="B234" s="49" t="s">
        <v>341</v>
      </c>
      <c r="C234" s="49">
        <v>3110</v>
      </c>
      <c r="D234" s="497">
        <v>21195.36</v>
      </c>
      <c r="E234" s="591" t="s">
        <v>289</v>
      </c>
      <c r="F234" s="497">
        <v>21195.36</v>
      </c>
      <c r="G234" s="519" t="s">
        <v>890</v>
      </c>
      <c r="H234" s="1351" t="s">
        <v>342</v>
      </c>
      <c r="I234" s="728"/>
      <c r="J234" s="969"/>
      <c r="K234" s="59"/>
    </row>
    <row r="235" spans="1:13" ht="45.75" customHeight="1">
      <c r="A235" s="519">
        <v>149</v>
      </c>
      <c r="B235" s="1352" t="s">
        <v>62</v>
      </c>
      <c r="C235" s="49">
        <v>3110</v>
      </c>
      <c r="D235" s="497">
        <v>91967.72</v>
      </c>
      <c r="E235" s="591" t="s">
        <v>289</v>
      </c>
      <c r="F235" s="497">
        <v>91967.72</v>
      </c>
      <c r="G235" s="519" t="s">
        <v>890</v>
      </c>
      <c r="H235" s="1096" t="s">
        <v>60</v>
      </c>
      <c r="I235" s="728"/>
      <c r="J235" s="969"/>
      <c r="K235" s="59"/>
      <c r="M235" s="256">
        <v>86662</v>
      </c>
    </row>
    <row r="236" spans="1:13" ht="42.75" customHeight="1">
      <c r="A236" s="519">
        <v>150</v>
      </c>
      <c r="B236" s="1018" t="s">
        <v>1090</v>
      </c>
      <c r="C236" s="49">
        <v>3110</v>
      </c>
      <c r="D236" s="497">
        <v>99899.99</v>
      </c>
      <c r="E236" s="591" t="s">
        <v>289</v>
      </c>
      <c r="F236" s="497">
        <v>99899.99</v>
      </c>
      <c r="G236" s="519" t="s">
        <v>890</v>
      </c>
      <c r="H236" s="1096" t="s">
        <v>934</v>
      </c>
      <c r="I236" s="728"/>
      <c r="J236" s="969"/>
      <c r="K236" s="59"/>
      <c r="M236" s="256">
        <v>98470.01</v>
      </c>
    </row>
    <row r="237" spans="1:11" ht="29.25" customHeight="1">
      <c r="A237" s="519">
        <v>151</v>
      </c>
      <c r="B237" s="1018" t="s">
        <v>1091</v>
      </c>
      <c r="C237" s="49">
        <v>3110</v>
      </c>
      <c r="D237" s="497">
        <v>3200</v>
      </c>
      <c r="E237" s="591" t="s">
        <v>289</v>
      </c>
      <c r="F237" s="497">
        <v>3200</v>
      </c>
      <c r="G237" s="519" t="s">
        <v>890</v>
      </c>
      <c r="H237" s="1096" t="s">
        <v>61</v>
      </c>
      <c r="I237" s="728"/>
      <c r="J237" s="969"/>
      <c r="K237" s="59"/>
    </row>
    <row r="238" spans="1:11" ht="29.25" customHeight="1">
      <c r="A238" s="519">
        <v>152</v>
      </c>
      <c r="B238" s="1019" t="s">
        <v>657</v>
      </c>
      <c r="C238" s="49">
        <v>3110</v>
      </c>
      <c r="D238" s="497">
        <v>47820</v>
      </c>
      <c r="E238" s="591" t="s">
        <v>289</v>
      </c>
      <c r="F238" s="497">
        <v>47820</v>
      </c>
      <c r="G238" s="519" t="s">
        <v>890</v>
      </c>
      <c r="H238" s="1096" t="s">
        <v>656</v>
      </c>
      <c r="I238" s="728"/>
      <c r="J238" s="969"/>
      <c r="K238" s="59"/>
    </row>
    <row r="239" spans="1:11" ht="25.5" customHeight="1">
      <c r="A239" s="519">
        <v>153</v>
      </c>
      <c r="B239" s="49" t="s">
        <v>418</v>
      </c>
      <c r="C239" s="49">
        <v>3110</v>
      </c>
      <c r="D239" s="497">
        <v>18425</v>
      </c>
      <c r="E239" s="591" t="s">
        <v>289</v>
      </c>
      <c r="F239" s="497">
        <v>18425</v>
      </c>
      <c r="G239" s="519" t="s">
        <v>890</v>
      </c>
      <c r="H239" s="1097"/>
      <c r="I239" s="728" t="s">
        <v>717</v>
      </c>
      <c r="J239" s="969"/>
      <c r="K239" s="59"/>
    </row>
    <row r="240" spans="1:11" ht="25.5" customHeight="1">
      <c r="A240" s="519">
        <v>154</v>
      </c>
      <c r="B240" s="49" t="s">
        <v>141</v>
      </c>
      <c r="C240" s="49">
        <v>3110</v>
      </c>
      <c r="D240" s="497">
        <v>8835</v>
      </c>
      <c r="E240" s="591" t="s">
        <v>289</v>
      </c>
      <c r="F240" s="497">
        <v>8835</v>
      </c>
      <c r="G240" s="519"/>
      <c r="H240" s="1097"/>
      <c r="I240" s="728"/>
      <c r="J240" s="969"/>
      <c r="K240" s="59"/>
    </row>
    <row r="241" spans="1:13" ht="70.5" customHeight="1">
      <c r="A241" s="519">
        <v>155</v>
      </c>
      <c r="B241" s="1029" t="s">
        <v>383</v>
      </c>
      <c r="C241" s="49">
        <v>3110</v>
      </c>
      <c r="D241" s="497">
        <v>25763.41</v>
      </c>
      <c r="E241" s="591" t="s">
        <v>289</v>
      </c>
      <c r="F241" s="497">
        <v>25763.41</v>
      </c>
      <c r="G241" s="519" t="s">
        <v>890</v>
      </c>
      <c r="H241" s="1097" t="s">
        <v>893</v>
      </c>
      <c r="I241" s="728"/>
      <c r="J241" s="969"/>
      <c r="K241" s="59"/>
      <c r="M241" s="1030"/>
    </row>
    <row r="242" spans="1:10" ht="25.5">
      <c r="A242" s="519"/>
      <c r="B242" s="49" t="s">
        <v>199</v>
      </c>
      <c r="C242" s="1287">
        <v>3110</v>
      </c>
      <c r="D242" s="1008">
        <v>508354.04</v>
      </c>
      <c r="E242" s="591" t="s">
        <v>289</v>
      </c>
      <c r="F242" s="1008">
        <v>508354.04</v>
      </c>
      <c r="G242" s="519"/>
      <c r="H242" s="1097"/>
      <c r="I242" s="1045"/>
      <c r="J242" s="1248"/>
    </row>
    <row r="243" spans="1:10" ht="16.5" thickBot="1">
      <c r="A243" s="519"/>
      <c r="B243" s="49" t="s">
        <v>201</v>
      </c>
      <c r="C243" s="1287">
        <v>3110</v>
      </c>
      <c r="D243" s="1008">
        <f>SUM(D225:D242)</f>
        <v>1213564.6400000001</v>
      </c>
      <c r="E243" s="591" t="s">
        <v>289</v>
      </c>
      <c r="F243" s="1101">
        <f>SUM(F225:F242)</f>
        <v>1213564.6400000001</v>
      </c>
      <c r="G243" s="519"/>
      <c r="H243" s="1097"/>
      <c r="I243" s="1045"/>
      <c r="J243" s="1248"/>
    </row>
    <row r="244" spans="1:10" ht="25.5">
      <c r="A244" s="1149"/>
      <c r="B244" s="1353" t="s">
        <v>623</v>
      </c>
      <c r="C244" s="1287">
        <v>3110</v>
      </c>
      <c r="D244" s="1008">
        <f>SUM(D245:D248)</f>
        <v>747653</v>
      </c>
      <c r="E244" s="591" t="s">
        <v>289</v>
      </c>
      <c r="F244" s="1008">
        <f>SUM(F245:F246)</f>
        <v>348953</v>
      </c>
      <c r="G244" s="519"/>
      <c r="H244" s="1097"/>
      <c r="I244" s="1045"/>
      <c r="J244" s="1248"/>
    </row>
    <row r="245" spans="1:10" ht="51">
      <c r="A245" s="1149"/>
      <c r="B245" s="49" t="s">
        <v>913</v>
      </c>
      <c r="C245" s="49">
        <v>3110</v>
      </c>
      <c r="D245" s="1008">
        <v>129442</v>
      </c>
      <c r="E245" s="591" t="s">
        <v>289</v>
      </c>
      <c r="F245" s="1101">
        <v>129442</v>
      </c>
      <c r="G245" s="519" t="s">
        <v>858</v>
      </c>
      <c r="H245" s="1097" t="s">
        <v>899</v>
      </c>
      <c r="I245" s="1045"/>
      <c r="J245" s="1248"/>
    </row>
    <row r="246" spans="1:13" ht="51">
      <c r="A246" s="1149"/>
      <c r="B246" s="1354" t="s">
        <v>100</v>
      </c>
      <c r="C246" s="49">
        <v>3110</v>
      </c>
      <c r="D246" s="1355">
        <v>219511</v>
      </c>
      <c r="E246" s="591" t="s">
        <v>289</v>
      </c>
      <c r="F246" s="1101">
        <v>219511</v>
      </c>
      <c r="G246" s="519" t="s">
        <v>627</v>
      </c>
      <c r="H246" s="1097" t="s">
        <v>899</v>
      </c>
      <c r="I246" s="1045"/>
      <c r="J246" s="1248"/>
      <c r="M246" s="1356"/>
    </row>
    <row r="247" spans="1:13" ht="165.75">
      <c r="A247" s="1149"/>
      <c r="B247" s="1354" t="s">
        <v>93</v>
      </c>
      <c r="C247" s="49">
        <v>3110</v>
      </c>
      <c r="D247" s="1355">
        <v>199800</v>
      </c>
      <c r="E247" s="591"/>
      <c r="F247" s="1101"/>
      <c r="G247" s="519"/>
      <c r="H247" s="1097"/>
      <c r="I247" s="1045"/>
      <c r="J247" s="1248"/>
      <c r="M247" s="1357"/>
    </row>
    <row r="248" spans="1:13" ht="127.5">
      <c r="A248" s="1149"/>
      <c r="B248" s="1354" t="s">
        <v>94</v>
      </c>
      <c r="C248" s="49">
        <v>3110</v>
      </c>
      <c r="D248" s="1355">
        <v>198900</v>
      </c>
      <c r="E248" s="591"/>
      <c r="F248" s="1101"/>
      <c r="G248" s="519"/>
      <c r="H248" s="1097"/>
      <c r="I248" s="1045"/>
      <c r="J248" s="1248"/>
      <c r="M248" s="1357"/>
    </row>
    <row r="249" spans="1:10" ht="15.75">
      <c r="A249" s="1149"/>
      <c r="B249" s="1354" t="s">
        <v>439</v>
      </c>
      <c r="C249" s="49">
        <v>3110</v>
      </c>
      <c r="D249" s="1008">
        <f>D243+D244</f>
        <v>1961217.6400000001</v>
      </c>
      <c r="E249" s="591" t="s">
        <v>289</v>
      </c>
      <c r="F249" s="1008">
        <f>F243+F245+F246</f>
        <v>1562517.6400000001</v>
      </c>
      <c r="G249" s="519"/>
      <c r="H249" s="1097"/>
      <c r="I249" s="1045"/>
      <c r="J249" s="1248"/>
    </row>
    <row r="250" spans="1:10" ht="15.75">
      <c r="A250" s="1149"/>
      <c r="B250" s="1358" t="s">
        <v>1024</v>
      </c>
      <c r="C250" s="49">
        <v>3110</v>
      </c>
      <c r="D250" s="1008">
        <v>3237260</v>
      </c>
      <c r="E250" s="591" t="s">
        <v>289</v>
      </c>
      <c r="F250" s="1008">
        <v>3237260</v>
      </c>
      <c r="G250" s="519"/>
      <c r="H250" s="1097"/>
      <c r="I250" s="1045"/>
      <c r="J250" s="1248"/>
    </row>
    <row r="251" spans="1:10" ht="15.75">
      <c r="A251" s="519"/>
      <c r="B251" s="1287" t="s">
        <v>1029</v>
      </c>
      <c r="C251" s="1287">
        <v>3110</v>
      </c>
      <c r="D251" s="1008">
        <f>SUM(D250-D245-D243-D246-D247-D248)</f>
        <v>1276042.3599999999</v>
      </c>
      <c r="E251" s="591" t="s">
        <v>289</v>
      </c>
      <c r="F251" s="1008">
        <f>SUM(F250-F245-F243-F246)</f>
        <v>1674742.3599999999</v>
      </c>
      <c r="G251" s="519"/>
      <c r="H251" s="1097"/>
      <c r="I251" s="1045"/>
      <c r="J251" s="1248"/>
    </row>
    <row r="252" spans="1:11" ht="25.5" customHeight="1">
      <c r="A252" s="1855" t="s">
        <v>997</v>
      </c>
      <c r="B252" s="1855"/>
      <c r="C252" s="1855"/>
      <c r="D252" s="1855"/>
      <c r="E252" s="1855"/>
      <c r="F252" s="1359"/>
      <c r="G252" s="406"/>
      <c r="H252" s="1360"/>
      <c r="I252" s="1144"/>
      <c r="J252" s="1171"/>
      <c r="K252" s="406"/>
    </row>
    <row r="253" spans="1:14" ht="28.5" customHeight="1">
      <c r="A253" s="1147">
        <v>156</v>
      </c>
      <c r="B253" s="519" t="s">
        <v>999</v>
      </c>
      <c r="C253" s="519">
        <v>3132</v>
      </c>
      <c r="D253" s="378">
        <v>255000</v>
      </c>
      <c r="E253" s="814" t="s">
        <v>289</v>
      </c>
      <c r="F253" s="378">
        <v>197258</v>
      </c>
      <c r="G253" s="519"/>
      <c r="H253" s="1097"/>
      <c r="I253" s="1045"/>
      <c r="J253" s="1248"/>
      <c r="K253" s="256" t="s">
        <v>776</v>
      </c>
      <c r="M253" s="1361"/>
      <c r="N253" s="1116"/>
    </row>
    <row r="254" spans="1:14" ht="27.75" customHeight="1">
      <c r="A254" s="1147">
        <v>157</v>
      </c>
      <c r="B254" s="519" t="s">
        <v>400</v>
      </c>
      <c r="C254" s="519">
        <v>3132</v>
      </c>
      <c r="D254" s="378">
        <v>148000</v>
      </c>
      <c r="E254" s="814"/>
      <c r="F254" s="378">
        <v>147294.58</v>
      </c>
      <c r="G254" s="519"/>
      <c r="H254" s="1097"/>
      <c r="I254" s="1045"/>
      <c r="J254" s="1248"/>
      <c r="M254" s="1361"/>
      <c r="N254" s="1116"/>
    </row>
    <row r="255" spans="1:13" ht="25.5">
      <c r="A255" s="1147">
        <v>158</v>
      </c>
      <c r="B255" s="519" t="s">
        <v>401</v>
      </c>
      <c r="C255" s="519">
        <v>3132</v>
      </c>
      <c r="D255" s="378">
        <v>257000</v>
      </c>
      <c r="E255" s="814" t="s">
        <v>289</v>
      </c>
      <c r="F255" s="378">
        <v>256914</v>
      </c>
      <c r="G255" s="1143"/>
      <c r="H255" s="1157"/>
      <c r="I255" s="1144"/>
      <c r="J255" s="1362"/>
      <c r="M255" s="1361"/>
    </row>
    <row r="256" spans="1:12" ht="15.75">
      <c r="A256" s="1143"/>
      <c r="B256" s="49" t="s">
        <v>201</v>
      </c>
      <c r="C256" s="1133">
        <v>3132</v>
      </c>
      <c r="D256" s="1008">
        <f>SUM(D253:D255)</f>
        <v>660000</v>
      </c>
      <c r="E256" s="814" t="s">
        <v>289</v>
      </c>
      <c r="F256" s="1008">
        <f>SUM(F253:F255)</f>
        <v>601466.58</v>
      </c>
      <c r="G256" s="1143"/>
      <c r="H256" s="1157"/>
      <c r="I256" s="1144"/>
      <c r="J256" s="1362"/>
      <c r="K256" s="1363"/>
      <c r="L256" s="1364"/>
    </row>
    <row r="257" spans="1:12" ht="15.75">
      <c r="A257" s="1143"/>
      <c r="B257" s="1358" t="s">
        <v>1024</v>
      </c>
      <c r="C257" s="519">
        <v>3132</v>
      </c>
      <c r="D257" s="1008">
        <v>660000</v>
      </c>
      <c r="E257" s="814" t="s">
        <v>289</v>
      </c>
      <c r="F257" s="1008">
        <v>660000</v>
      </c>
      <c r="G257" s="1143"/>
      <c r="H257" s="1157"/>
      <c r="I257" s="1144"/>
      <c r="J257" s="1362"/>
      <c r="K257" s="1363"/>
      <c r="L257" s="1364"/>
    </row>
    <row r="258" spans="1:12" ht="15.75">
      <c r="A258" s="1143"/>
      <c r="B258" s="1287" t="s">
        <v>1029</v>
      </c>
      <c r="C258" s="519">
        <v>3132</v>
      </c>
      <c r="D258" s="1008">
        <f>D257-D256</f>
        <v>0</v>
      </c>
      <c r="E258" s="814" t="s">
        <v>289</v>
      </c>
      <c r="F258" s="1008">
        <f>F257-F256</f>
        <v>58533.42000000004</v>
      </c>
      <c r="G258" s="1143"/>
      <c r="H258" s="1157"/>
      <c r="I258" s="1144"/>
      <c r="J258" s="1144"/>
      <c r="K258" s="1363"/>
      <c r="L258" s="1364"/>
    </row>
    <row r="259" spans="1:12" ht="15">
      <c r="A259" s="1365"/>
      <c r="B259" s="1366"/>
      <c r="C259" s="1365"/>
      <c r="D259" s="1367"/>
      <c r="E259" s="1368"/>
      <c r="F259" s="1369"/>
      <c r="G259" s="406"/>
      <c r="H259" s="406"/>
      <c r="I259" s="1171"/>
      <c r="J259" s="1171"/>
      <c r="K259" s="1363"/>
      <c r="L259" s="1364"/>
    </row>
    <row r="260" spans="1:15" ht="15">
      <c r="A260" s="1370"/>
      <c r="B260" s="1370"/>
      <c r="C260" s="1370"/>
      <c r="D260" s="1370"/>
      <c r="E260" s="1370"/>
      <c r="M260" s="1180"/>
      <c r="N260" s="1180"/>
      <c r="O260" s="1371"/>
    </row>
    <row r="261" ht="15">
      <c r="A261" s="1372" t="s">
        <v>192</v>
      </c>
    </row>
    <row r="262" ht="15">
      <c r="A262" s="1372"/>
    </row>
    <row r="264" spans="2:10" ht="15.75">
      <c r="B264" s="1124" t="s">
        <v>876</v>
      </c>
      <c r="C264" s="1373"/>
      <c r="D264" s="1373"/>
      <c r="E264" s="1373"/>
      <c r="F264" s="1373"/>
      <c r="G264" s="1373"/>
      <c r="H264" s="1373"/>
      <c r="I264" s="1374"/>
      <c r="J264" s="1374"/>
    </row>
    <row r="265" spans="2:6" ht="15.75">
      <c r="B265" s="1124" t="s">
        <v>877</v>
      </c>
      <c r="C265" s="1375" t="s">
        <v>878</v>
      </c>
      <c r="D265" s="1376"/>
      <c r="E265" s="1376"/>
      <c r="F265" s="1373"/>
    </row>
    <row r="266" spans="2:6" ht="15.75">
      <c r="B266" s="1118"/>
      <c r="C266" s="1124" t="s">
        <v>881</v>
      </c>
      <c r="D266" s="1118"/>
      <c r="E266" s="1377" t="s">
        <v>882</v>
      </c>
      <c r="F266" s="1377"/>
    </row>
    <row r="267" spans="2:6" ht="15.75">
      <c r="B267" s="1378"/>
      <c r="C267" s="1124"/>
      <c r="D267" s="1118"/>
      <c r="E267" s="1118" t="s">
        <v>883</v>
      </c>
      <c r="F267" s="1118"/>
    </row>
    <row r="268" spans="2:10" ht="15">
      <c r="B268" s="1118"/>
      <c r="C268" s="1118"/>
      <c r="D268" s="1118"/>
      <c r="E268" s="1118"/>
      <c r="F268" s="1118"/>
      <c r="G268" s="1118"/>
      <c r="H268" s="1118"/>
      <c r="I268" s="1379"/>
      <c r="J268" s="1379"/>
    </row>
    <row r="269" spans="2:10" ht="15.75">
      <c r="B269" s="1124" t="s">
        <v>884</v>
      </c>
      <c r="C269" s="1118"/>
      <c r="D269" s="1118"/>
      <c r="E269" s="1118"/>
      <c r="F269" s="1118"/>
      <c r="G269" s="1118"/>
      <c r="H269" s="1118"/>
      <c r="I269" s="1379"/>
      <c r="J269" s="1379"/>
    </row>
    <row r="270" spans="2:6" ht="15.75">
      <c r="B270" s="1124" t="s">
        <v>885</v>
      </c>
      <c r="C270" s="1375"/>
      <c r="D270" s="1376"/>
      <c r="E270" s="1376"/>
      <c r="F270" s="1373"/>
    </row>
    <row r="271" spans="2:6" ht="15.75">
      <c r="B271" s="1118"/>
      <c r="C271" s="1124" t="s">
        <v>881</v>
      </c>
      <c r="D271" s="1118"/>
      <c r="E271" s="1377" t="s">
        <v>882</v>
      </c>
      <c r="F271" s="1377"/>
    </row>
    <row r="272" spans="2:12" s="1315" customFormat="1" ht="16.5" customHeight="1">
      <c r="B272" s="1380"/>
      <c r="E272" s="1381" t="s">
        <v>157</v>
      </c>
      <c r="I272" s="1117"/>
      <c r="J272" s="1117"/>
      <c r="L272" s="1382"/>
    </row>
    <row r="275" ht="15">
      <c r="L275" s="1180" t="e">
        <f>SUM(#REF!,#REF!,#REF!,#REF!,F198,F205,#REF!,F213,F223,#REF!,#REF!)</f>
        <v>#REF!</v>
      </c>
    </row>
    <row r="276" ht="15">
      <c r="D276" s="431"/>
    </row>
    <row r="277" ht="15">
      <c r="F277" s="1383"/>
    </row>
    <row r="280" ht="15">
      <c r="D280" s="1180"/>
    </row>
    <row r="292" spans="1:5" ht="15.75">
      <c r="A292" s="1384"/>
      <c r="B292" s="1337"/>
      <c r="C292" s="1337"/>
      <c r="D292" s="630"/>
      <c r="E292" s="1385"/>
    </row>
  </sheetData>
  <sheetProtection/>
  <mergeCells count="29">
    <mergeCell ref="A96:E96"/>
    <mergeCell ref="A180:E180"/>
    <mergeCell ref="A187:E187"/>
    <mergeCell ref="A196:E196"/>
    <mergeCell ref="A252:E252"/>
    <mergeCell ref="A201:E201"/>
    <mergeCell ref="A210:E210"/>
    <mergeCell ref="A217:E217"/>
    <mergeCell ref="A224:E224"/>
    <mergeCell ref="I12:I13"/>
    <mergeCell ref="A15:E15"/>
    <mergeCell ref="A12:A13"/>
    <mergeCell ref="B12:B13"/>
    <mergeCell ref="C12:C13"/>
    <mergeCell ref="D12:D13"/>
    <mergeCell ref="A7:E7"/>
    <mergeCell ref="A8:E8"/>
    <mergeCell ref="E12:E13"/>
    <mergeCell ref="F12:G12"/>
    <mergeCell ref="A9:E9"/>
    <mergeCell ref="A10:E10"/>
    <mergeCell ref="A5:B5"/>
    <mergeCell ref="A6:E6"/>
    <mergeCell ref="A2:B2"/>
    <mergeCell ref="D2:E2"/>
    <mergeCell ref="A3:B3"/>
    <mergeCell ref="D3:E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2"/>
  <sheetViews>
    <sheetView zoomScalePageLayoutView="0" workbookViewId="0" topLeftCell="A4">
      <selection activeCell="P75" sqref="P75"/>
    </sheetView>
  </sheetViews>
  <sheetFormatPr defaultColWidth="9.140625" defaultRowHeight="12.75"/>
  <cols>
    <col min="1" max="1" width="4.7109375" style="0" customWidth="1"/>
    <col min="2" max="2" width="59.140625" style="0" customWidth="1"/>
    <col min="3" max="3" width="7.00390625" style="0" customWidth="1"/>
    <col min="4" max="4" width="12.140625" style="0" customWidth="1"/>
    <col min="5" max="5" width="15.00390625" style="0" customWidth="1"/>
    <col min="6" max="6" width="13.00390625" style="76" hidden="1" customWidth="1"/>
    <col min="7" max="7" width="8.140625" style="0" hidden="1" customWidth="1"/>
    <col min="8" max="8" width="11.140625" style="0" hidden="1" customWidth="1"/>
    <col min="9" max="9" width="10.7109375" style="544" hidden="1" customWidth="1"/>
    <col min="10" max="10" width="13.00390625" style="544" hidden="1" customWidth="1"/>
    <col min="11" max="11" width="16.7109375" style="0" hidden="1" customWidth="1"/>
    <col min="12" max="12" width="11.421875" style="0" hidden="1" customWidth="1"/>
    <col min="13" max="13" width="11.57421875" style="0" hidden="1" customWidth="1"/>
    <col min="14" max="14" width="12.8515625" style="0" hidden="1" customWidth="1"/>
    <col min="15" max="15" width="13.57421875" style="0" customWidth="1"/>
  </cols>
  <sheetData>
    <row r="1" spans="11:12" ht="13.5" customHeight="1">
      <c r="K1" s="256"/>
      <c r="L1" s="256"/>
    </row>
    <row r="2" spans="1:12" ht="15.75">
      <c r="A2" s="1792" t="s">
        <v>914</v>
      </c>
      <c r="B2" s="1793"/>
      <c r="C2" s="1"/>
      <c r="D2" s="1794" t="s">
        <v>915</v>
      </c>
      <c r="E2" s="1795"/>
      <c r="F2" s="2"/>
      <c r="K2" s="256"/>
      <c r="L2" s="256"/>
    </row>
    <row r="3" spans="1:12" ht="15" customHeight="1">
      <c r="A3" s="1792" t="s">
        <v>916</v>
      </c>
      <c r="B3" s="1793"/>
      <c r="C3" s="1"/>
      <c r="D3" s="1796" t="s">
        <v>917</v>
      </c>
      <c r="E3" s="1797"/>
      <c r="F3" s="3"/>
      <c r="K3" s="256"/>
      <c r="L3" s="256"/>
    </row>
    <row r="4" spans="1:12" ht="15.75">
      <c r="A4" s="1792" t="s">
        <v>918</v>
      </c>
      <c r="B4" s="1793"/>
      <c r="C4" s="1798" t="s">
        <v>919</v>
      </c>
      <c r="D4" s="1799"/>
      <c r="E4" s="1799"/>
      <c r="F4" s="75"/>
      <c r="K4" s="256"/>
      <c r="L4" s="256"/>
    </row>
    <row r="5" spans="1:12" ht="15">
      <c r="A5" s="1792" t="s">
        <v>552</v>
      </c>
      <c r="B5" s="1793"/>
      <c r="K5" s="256"/>
      <c r="L5" s="256"/>
    </row>
    <row r="6" spans="1:12" ht="15.75">
      <c r="A6" s="1802" t="s">
        <v>779</v>
      </c>
      <c r="B6" s="1802"/>
      <c r="C6" s="1802"/>
      <c r="D6" s="1802"/>
      <c r="E6" s="1802"/>
      <c r="F6" s="226"/>
      <c r="G6" s="227"/>
      <c r="H6" s="227"/>
      <c r="I6" s="66"/>
      <c r="J6" s="66"/>
      <c r="K6" s="256"/>
      <c r="L6" s="256"/>
    </row>
    <row r="7" spans="1:12" ht="15.75">
      <c r="A7" s="1800" t="s">
        <v>260</v>
      </c>
      <c r="B7" s="1794"/>
      <c r="C7" s="1794"/>
      <c r="D7" s="1801"/>
      <c r="E7" s="1801"/>
      <c r="F7" s="228"/>
      <c r="G7" s="227"/>
      <c r="H7" s="227"/>
      <c r="I7" s="66"/>
      <c r="J7" s="66"/>
      <c r="K7" s="256"/>
      <c r="L7" s="256"/>
    </row>
    <row r="8" spans="1:12" ht="15.75">
      <c r="A8" s="1800" t="s">
        <v>159</v>
      </c>
      <c r="B8" s="1794"/>
      <c r="C8" s="1794"/>
      <c r="D8" s="1801"/>
      <c r="E8" s="1801"/>
      <c r="F8" s="228"/>
      <c r="G8" s="227"/>
      <c r="H8" s="227"/>
      <c r="I8" s="66"/>
      <c r="J8" s="66"/>
      <c r="K8" s="256"/>
      <c r="L8" s="256"/>
    </row>
    <row r="9" spans="1:12" ht="15.75">
      <c r="A9" s="1800" t="s">
        <v>262</v>
      </c>
      <c r="B9" s="1794"/>
      <c r="C9" s="1794"/>
      <c r="D9" s="1801"/>
      <c r="E9" s="1801"/>
      <c r="F9" s="228"/>
      <c r="G9" s="227"/>
      <c r="H9" s="227"/>
      <c r="I9" s="66"/>
      <c r="J9" s="66"/>
      <c r="K9" s="256"/>
      <c r="L9" s="256"/>
    </row>
    <row r="10" spans="1:12" ht="61.5" customHeight="1">
      <c r="A10" s="1757" t="s">
        <v>777</v>
      </c>
      <c r="B10" s="1757"/>
      <c r="C10" s="1757"/>
      <c r="D10" s="1757"/>
      <c r="E10" s="1757"/>
      <c r="F10" s="816"/>
      <c r="G10" s="816"/>
      <c r="H10" s="816"/>
      <c r="I10" s="707"/>
      <c r="J10" s="707"/>
      <c r="K10" s="256"/>
      <c r="L10" s="256"/>
    </row>
    <row r="11" spans="1:12" ht="14.25" customHeight="1">
      <c r="A11" s="72"/>
      <c r="B11" s="73"/>
      <c r="C11" s="73"/>
      <c r="D11" s="73"/>
      <c r="E11" s="73"/>
      <c r="F11" s="73"/>
      <c r="G11" s="74"/>
      <c r="H11" s="74"/>
      <c r="I11" s="707"/>
      <c r="J11" s="707"/>
      <c r="K11" s="256"/>
      <c r="L11" s="256"/>
    </row>
    <row r="12" spans="1:12" ht="31.5" customHeight="1">
      <c r="A12" s="1808" t="s">
        <v>264</v>
      </c>
      <c r="B12" s="1780" t="s">
        <v>507</v>
      </c>
      <c r="C12" s="1808" t="s">
        <v>508</v>
      </c>
      <c r="D12" s="1782" t="s">
        <v>285</v>
      </c>
      <c r="E12" s="1784" t="s">
        <v>393</v>
      </c>
      <c r="F12" s="1788" t="s">
        <v>394</v>
      </c>
      <c r="G12" s="1746"/>
      <c r="H12" s="1002"/>
      <c r="I12" s="1763" t="s">
        <v>406</v>
      </c>
      <c r="J12" s="848"/>
      <c r="K12" s="406"/>
      <c r="L12" s="256"/>
    </row>
    <row r="13" spans="1:13" ht="32.25" customHeight="1">
      <c r="A13" s="1779"/>
      <c r="B13" s="1781"/>
      <c r="C13" s="1779"/>
      <c r="D13" s="1783"/>
      <c r="E13" s="1785"/>
      <c r="F13" s="8" t="s">
        <v>385</v>
      </c>
      <c r="G13" s="432" t="s">
        <v>892</v>
      </c>
      <c r="H13" s="10" t="s">
        <v>405</v>
      </c>
      <c r="I13" s="1750"/>
      <c r="J13" s="849"/>
      <c r="K13" s="406"/>
      <c r="L13" s="256"/>
      <c r="M13" s="83"/>
    </row>
    <row r="14" spans="1:13" ht="14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432">
        <v>7</v>
      </c>
      <c r="H14" s="10"/>
      <c r="I14" s="547">
        <v>8</v>
      </c>
      <c r="J14" s="850"/>
      <c r="K14" s="406"/>
      <c r="L14" s="256"/>
      <c r="M14" s="84"/>
    </row>
    <row r="15" spans="1:13" ht="21.75" customHeight="1">
      <c r="A15" s="1790" t="s">
        <v>158</v>
      </c>
      <c r="B15" s="1791"/>
      <c r="C15" s="1791"/>
      <c r="D15" s="1791"/>
      <c r="E15" s="1791"/>
      <c r="F15" s="89"/>
      <c r="G15" s="433"/>
      <c r="H15" s="9"/>
      <c r="I15" s="541"/>
      <c r="J15" s="851"/>
      <c r="K15" s="406"/>
      <c r="L15" s="256"/>
      <c r="M15" s="84"/>
    </row>
    <row r="16" spans="1:14" ht="48" customHeight="1">
      <c r="A16" s="15">
        <v>1</v>
      </c>
      <c r="B16" s="519" t="s">
        <v>288</v>
      </c>
      <c r="C16" s="11">
        <v>2210</v>
      </c>
      <c r="D16" s="58">
        <v>28885.39</v>
      </c>
      <c r="E16" s="820" t="s">
        <v>287</v>
      </c>
      <c r="F16" s="58">
        <v>28885.39</v>
      </c>
      <c r="G16" s="97" t="s">
        <v>890</v>
      </c>
      <c r="H16" s="911" t="s">
        <v>963</v>
      </c>
      <c r="I16" s="573" t="s">
        <v>1060</v>
      </c>
      <c r="J16" s="573" t="s">
        <v>1060</v>
      </c>
      <c r="K16" s="487" t="s">
        <v>751</v>
      </c>
      <c r="L16" s="256"/>
      <c r="M16" s="626"/>
      <c r="N16" s="626"/>
    </row>
    <row r="17" spans="1:14" ht="72.75" customHeight="1">
      <c r="A17" s="11">
        <v>2</v>
      </c>
      <c r="B17" s="21" t="s">
        <v>202</v>
      </c>
      <c r="C17" s="11">
        <v>2210</v>
      </c>
      <c r="D17" s="497">
        <v>16915.2</v>
      </c>
      <c r="E17" s="18" t="s">
        <v>289</v>
      </c>
      <c r="F17" s="360">
        <v>16915.2</v>
      </c>
      <c r="G17" s="97" t="s">
        <v>890</v>
      </c>
      <c r="H17" s="911" t="s">
        <v>183</v>
      </c>
      <c r="I17" s="551" t="s">
        <v>992</v>
      </c>
      <c r="J17" s="551" t="s">
        <v>992</v>
      </c>
      <c r="K17" s="406"/>
      <c r="L17" s="256"/>
      <c r="M17" s="626"/>
      <c r="N17" s="626"/>
    </row>
    <row r="18" spans="1:14" s="244" customFormat="1" ht="15.75">
      <c r="A18" s="15">
        <v>3</v>
      </c>
      <c r="B18" s="519" t="s">
        <v>378</v>
      </c>
      <c r="C18" s="11">
        <v>2210</v>
      </c>
      <c r="D18" s="497">
        <v>12240</v>
      </c>
      <c r="E18" s="18" t="s">
        <v>289</v>
      </c>
      <c r="F18" s="360">
        <v>12240</v>
      </c>
      <c r="G18" s="21" t="s">
        <v>888</v>
      </c>
      <c r="H18" s="911" t="s">
        <v>170</v>
      </c>
      <c r="I18" s="551" t="s">
        <v>993</v>
      </c>
      <c r="J18" s="551" t="s">
        <v>993</v>
      </c>
      <c r="K18" s="822"/>
      <c r="L18" s="429"/>
      <c r="M18" s="626"/>
      <c r="N18" s="626"/>
    </row>
    <row r="19" spans="1:14" ht="15.75">
      <c r="A19" s="11">
        <v>4</v>
      </c>
      <c r="B19" s="519" t="s">
        <v>292</v>
      </c>
      <c r="C19" s="11">
        <v>2210</v>
      </c>
      <c r="D19" s="497">
        <v>4550.57</v>
      </c>
      <c r="E19" s="18" t="s">
        <v>289</v>
      </c>
      <c r="F19" s="360">
        <v>4550.57</v>
      </c>
      <c r="G19" s="21" t="s">
        <v>888</v>
      </c>
      <c r="H19" s="911" t="s">
        <v>171</v>
      </c>
      <c r="I19" s="551" t="s">
        <v>994</v>
      </c>
      <c r="J19" s="551" t="s">
        <v>994</v>
      </c>
      <c r="K19" s="406"/>
      <c r="L19" s="256"/>
      <c r="M19" s="626"/>
      <c r="N19" s="626"/>
    </row>
    <row r="20" spans="1:14" s="244" customFormat="1" ht="31.5" customHeight="1">
      <c r="A20" s="15">
        <v>5</v>
      </c>
      <c r="B20" s="21" t="s">
        <v>294</v>
      </c>
      <c r="C20" s="11">
        <v>2210</v>
      </c>
      <c r="D20" s="497">
        <v>5599</v>
      </c>
      <c r="E20" s="18" t="s">
        <v>289</v>
      </c>
      <c r="F20" s="360">
        <v>5599</v>
      </c>
      <c r="G20" s="97" t="s">
        <v>890</v>
      </c>
      <c r="H20" s="911" t="s">
        <v>172</v>
      </c>
      <c r="I20" s="458" t="s">
        <v>479</v>
      </c>
      <c r="J20" s="854" t="s">
        <v>479</v>
      </c>
      <c r="K20" s="487" t="s">
        <v>478</v>
      </c>
      <c r="L20" s="487" t="s">
        <v>479</v>
      </c>
      <c r="M20" s="626"/>
      <c r="N20" s="626"/>
    </row>
    <row r="21" spans="1:14" s="244" customFormat="1" ht="38.25">
      <c r="A21" s="11">
        <v>6</v>
      </c>
      <c r="B21" s="519" t="s">
        <v>204</v>
      </c>
      <c r="C21" s="11">
        <v>2210</v>
      </c>
      <c r="D21" s="497">
        <v>2000</v>
      </c>
      <c r="E21" s="350" t="s">
        <v>289</v>
      </c>
      <c r="F21" s="360">
        <v>2000</v>
      </c>
      <c r="G21" s="21" t="s">
        <v>888</v>
      </c>
      <c r="H21" s="1059" t="s">
        <v>174</v>
      </c>
      <c r="I21" s="551" t="s">
        <v>995</v>
      </c>
      <c r="J21" s="551" t="s">
        <v>995</v>
      </c>
      <c r="K21" s="822"/>
      <c r="L21" s="429"/>
      <c r="M21" s="626"/>
      <c r="N21" s="626"/>
    </row>
    <row r="22" spans="1:14" ht="42" customHeight="1">
      <c r="A22" s="15">
        <v>7</v>
      </c>
      <c r="B22" s="519" t="s">
        <v>298</v>
      </c>
      <c r="C22" s="11">
        <v>2210</v>
      </c>
      <c r="D22" s="497">
        <v>11981</v>
      </c>
      <c r="E22" s="350" t="s">
        <v>289</v>
      </c>
      <c r="F22" s="360">
        <v>11981</v>
      </c>
      <c r="G22" s="97" t="s">
        <v>890</v>
      </c>
      <c r="H22" s="1060" t="s">
        <v>205</v>
      </c>
      <c r="I22" s="708" t="s">
        <v>1059</v>
      </c>
      <c r="J22" s="708" t="s">
        <v>1059</v>
      </c>
      <c r="K22" s="406"/>
      <c r="L22" s="256"/>
      <c r="M22" s="626"/>
      <c r="N22" s="626"/>
    </row>
    <row r="23" spans="1:14" ht="15.75">
      <c r="A23" s="11">
        <v>8</v>
      </c>
      <c r="B23" s="21" t="s">
        <v>299</v>
      </c>
      <c r="C23" s="11">
        <v>2210</v>
      </c>
      <c r="D23" s="497">
        <v>18601.38</v>
      </c>
      <c r="E23" s="350" t="s">
        <v>289</v>
      </c>
      <c r="F23" s="360">
        <v>18601.38</v>
      </c>
      <c r="G23" s="97" t="s">
        <v>890</v>
      </c>
      <c r="H23" s="1060" t="s">
        <v>1056</v>
      </c>
      <c r="I23" s="711" t="s">
        <v>764</v>
      </c>
      <c r="J23" s="711" t="s">
        <v>764</v>
      </c>
      <c r="K23" s="406"/>
      <c r="L23" s="256"/>
      <c r="M23" s="627"/>
      <c r="N23" s="626"/>
    </row>
    <row r="24" spans="1:14" ht="26.25" customHeight="1">
      <c r="A24" s="15">
        <v>9</v>
      </c>
      <c r="B24" s="519" t="s">
        <v>1115</v>
      </c>
      <c r="C24" s="11">
        <v>2210</v>
      </c>
      <c r="D24" s="497">
        <v>43020.58</v>
      </c>
      <c r="E24" s="350" t="s">
        <v>289</v>
      </c>
      <c r="F24" s="360">
        <v>43020.58</v>
      </c>
      <c r="G24" s="97" t="s">
        <v>890</v>
      </c>
      <c r="H24" s="1060" t="s">
        <v>959</v>
      </c>
      <c r="I24" s="550" t="s">
        <v>480</v>
      </c>
      <c r="J24" s="550" t="s">
        <v>480</v>
      </c>
      <c r="K24" s="406" t="s">
        <v>480</v>
      </c>
      <c r="L24" s="518">
        <v>92647.99</v>
      </c>
      <c r="M24" s="627"/>
      <c r="N24" s="627"/>
    </row>
    <row r="25" spans="1:14" ht="15.75">
      <c r="A25" s="11">
        <v>10</v>
      </c>
      <c r="B25" s="49" t="s">
        <v>569</v>
      </c>
      <c r="C25" s="11">
        <v>2210</v>
      </c>
      <c r="D25" s="497">
        <v>19848.19</v>
      </c>
      <c r="E25" s="350" t="s">
        <v>289</v>
      </c>
      <c r="F25" s="360">
        <v>18595.52</v>
      </c>
      <c r="G25" s="97" t="s">
        <v>890</v>
      </c>
      <c r="H25" s="1060" t="s">
        <v>175</v>
      </c>
      <c r="I25" s="551" t="s">
        <v>765</v>
      </c>
      <c r="J25" s="551" t="s">
        <v>193</v>
      </c>
      <c r="K25" s="795">
        <v>11355.86</v>
      </c>
      <c r="L25" s="256"/>
      <c r="M25" s="627"/>
      <c r="N25" s="1400"/>
    </row>
    <row r="26" spans="1:14" ht="39.75" customHeight="1">
      <c r="A26" s="15">
        <v>11</v>
      </c>
      <c r="B26" s="49" t="s">
        <v>900</v>
      </c>
      <c r="C26" s="11">
        <v>2210</v>
      </c>
      <c r="D26" s="497">
        <v>98968.48</v>
      </c>
      <c r="E26" s="350" t="s">
        <v>289</v>
      </c>
      <c r="F26" s="360">
        <v>98968.48</v>
      </c>
      <c r="G26" s="97" t="s">
        <v>890</v>
      </c>
      <c r="H26" s="1061" t="s">
        <v>173</v>
      </c>
      <c r="I26" s="807" t="s">
        <v>766</v>
      </c>
      <c r="J26" s="807" t="s">
        <v>766</v>
      </c>
      <c r="K26" s="406"/>
      <c r="L26" s="256"/>
      <c r="M26" s="626"/>
      <c r="N26" s="626"/>
    </row>
    <row r="27" spans="1:14" ht="15.75">
      <c r="A27" s="11">
        <v>12</v>
      </c>
      <c r="B27" s="1386" t="s">
        <v>44</v>
      </c>
      <c r="C27" s="11">
        <v>2210</v>
      </c>
      <c r="D27" s="497">
        <v>10277.12</v>
      </c>
      <c r="E27" s="350" t="s">
        <v>289</v>
      </c>
      <c r="F27" s="360">
        <v>10277.12</v>
      </c>
      <c r="G27" s="97"/>
      <c r="H27" s="1394" t="s">
        <v>45</v>
      </c>
      <c r="I27" s="807"/>
      <c r="J27" s="807"/>
      <c r="K27" s="406"/>
      <c r="L27" s="256"/>
      <c r="M27" s="626"/>
      <c r="N27" s="626"/>
    </row>
    <row r="28" spans="1:14" ht="17.25" customHeight="1">
      <c r="A28" s="15">
        <v>13</v>
      </c>
      <c r="B28" s="49" t="s">
        <v>1121</v>
      </c>
      <c r="C28" s="11">
        <v>2210</v>
      </c>
      <c r="D28" s="497">
        <v>75963.01</v>
      </c>
      <c r="E28" s="350" t="s">
        <v>289</v>
      </c>
      <c r="F28" s="360">
        <v>75963.01</v>
      </c>
      <c r="G28" s="97" t="s">
        <v>890</v>
      </c>
      <c r="H28" s="1060" t="s">
        <v>176</v>
      </c>
      <c r="I28" s="551" t="s">
        <v>355</v>
      </c>
      <c r="J28" s="551" t="s">
        <v>355</v>
      </c>
      <c r="K28" s="406"/>
      <c r="L28" s="256"/>
      <c r="M28" s="626"/>
      <c r="N28" s="626"/>
    </row>
    <row r="29" spans="1:14" ht="26.25" customHeight="1">
      <c r="A29" s="11">
        <v>14</v>
      </c>
      <c r="B29" s="26" t="s">
        <v>1015</v>
      </c>
      <c r="C29" s="11">
        <v>2210</v>
      </c>
      <c r="D29" s="497">
        <v>50692.52</v>
      </c>
      <c r="E29" s="350" t="s">
        <v>289</v>
      </c>
      <c r="F29" s="360">
        <v>50692.52</v>
      </c>
      <c r="G29" s="97" t="s">
        <v>890</v>
      </c>
      <c r="H29" s="1060" t="s">
        <v>177</v>
      </c>
      <c r="I29" s="551" t="s">
        <v>1058</v>
      </c>
      <c r="J29" s="551" t="s">
        <v>1058</v>
      </c>
      <c r="K29" s="406"/>
      <c r="L29" s="256"/>
      <c r="M29" s="626"/>
      <c r="N29" s="626"/>
    </row>
    <row r="30" spans="1:14" ht="24.75" customHeight="1">
      <c r="A30" s="15">
        <v>15</v>
      </c>
      <c r="B30" s="26" t="s">
        <v>1016</v>
      </c>
      <c r="C30" s="11">
        <v>2210</v>
      </c>
      <c r="D30" s="58">
        <v>24445.36</v>
      </c>
      <c r="E30" s="350" t="s">
        <v>289</v>
      </c>
      <c r="F30" s="360">
        <v>14445.36</v>
      </c>
      <c r="G30" s="97" t="s">
        <v>890</v>
      </c>
      <c r="H30" s="1060" t="s">
        <v>178</v>
      </c>
      <c r="I30" s="712" t="s">
        <v>105</v>
      </c>
      <c r="J30" s="712" t="s">
        <v>105</v>
      </c>
      <c r="K30" s="406"/>
      <c r="L30" s="256"/>
      <c r="M30" s="626"/>
      <c r="N30" s="626"/>
    </row>
    <row r="31" spans="1:14" ht="26.25" customHeight="1">
      <c r="A31" s="11">
        <v>16</v>
      </c>
      <c r="B31" s="26" t="s">
        <v>657</v>
      </c>
      <c r="C31" s="11"/>
      <c r="D31" s="751">
        <v>33921</v>
      </c>
      <c r="E31" s="350"/>
      <c r="F31" s="360">
        <v>33921</v>
      </c>
      <c r="G31" s="97" t="s">
        <v>890</v>
      </c>
      <c r="H31" s="1060" t="s">
        <v>656</v>
      </c>
      <c r="I31" s="712"/>
      <c r="J31" s="712"/>
      <c r="K31" s="406"/>
      <c r="L31" s="256"/>
      <c r="M31" s="626" t="s">
        <v>661</v>
      </c>
      <c r="N31" s="626"/>
    </row>
    <row r="32" spans="1:14" ht="31.5" customHeight="1">
      <c r="A32" s="15">
        <v>17</v>
      </c>
      <c r="B32" s="26" t="s">
        <v>1017</v>
      </c>
      <c r="C32" s="11">
        <v>2210</v>
      </c>
      <c r="D32" s="497">
        <v>99452</v>
      </c>
      <c r="E32" s="350" t="s">
        <v>289</v>
      </c>
      <c r="F32" s="360">
        <v>99452</v>
      </c>
      <c r="G32" s="97" t="s">
        <v>890</v>
      </c>
      <c r="H32" s="1060" t="s">
        <v>179</v>
      </c>
      <c r="I32" s="551" t="s">
        <v>356</v>
      </c>
      <c r="J32" s="551" t="s">
        <v>356</v>
      </c>
      <c r="K32" s="406"/>
      <c r="L32" s="406"/>
      <c r="M32" s="627"/>
      <c r="N32" s="626"/>
    </row>
    <row r="33" spans="1:14" ht="24" customHeight="1">
      <c r="A33" s="11">
        <v>18</v>
      </c>
      <c r="B33" s="49" t="s">
        <v>1126</v>
      </c>
      <c r="C33" s="11">
        <v>2210</v>
      </c>
      <c r="D33" s="58">
        <v>17017.71</v>
      </c>
      <c r="E33" s="350" t="s">
        <v>289</v>
      </c>
      <c r="F33" s="360">
        <v>17017.71</v>
      </c>
      <c r="G33" s="97" t="s">
        <v>890</v>
      </c>
      <c r="H33" s="1060" t="s">
        <v>527</v>
      </c>
      <c r="I33" s="551" t="s">
        <v>357</v>
      </c>
      <c r="J33" s="551" t="s">
        <v>357</v>
      </c>
      <c r="K33" s="822"/>
      <c r="L33" s="406"/>
      <c r="M33" s="626"/>
      <c r="N33" s="627"/>
    </row>
    <row r="34" spans="1:14" ht="60.75" customHeight="1">
      <c r="A34" s="15">
        <v>19</v>
      </c>
      <c r="B34" s="49" t="s">
        <v>824</v>
      </c>
      <c r="C34" s="11">
        <v>2210</v>
      </c>
      <c r="D34" s="360">
        <v>13539.56</v>
      </c>
      <c r="E34" s="350" t="s">
        <v>289</v>
      </c>
      <c r="F34" s="360">
        <v>8539.56</v>
      </c>
      <c r="G34" s="97" t="s">
        <v>890</v>
      </c>
      <c r="H34" s="1060" t="s">
        <v>798</v>
      </c>
      <c r="I34" s="788" t="s">
        <v>358</v>
      </c>
      <c r="J34" s="788" t="s">
        <v>358</v>
      </c>
      <c r="K34" s="406"/>
      <c r="L34" s="630"/>
      <c r="M34" s="628"/>
      <c r="N34" s="1400"/>
    </row>
    <row r="35" spans="1:14" ht="31.5" customHeight="1">
      <c r="A35" s="11">
        <v>20</v>
      </c>
      <c r="B35" s="26" t="s">
        <v>206</v>
      </c>
      <c r="C35" s="11">
        <v>2210</v>
      </c>
      <c r="D35" s="349">
        <v>1230</v>
      </c>
      <c r="E35" s="350" t="s">
        <v>289</v>
      </c>
      <c r="F35" s="349">
        <v>1230</v>
      </c>
      <c r="G35" s="97" t="s">
        <v>890</v>
      </c>
      <c r="H35" s="1060" t="s">
        <v>415</v>
      </c>
      <c r="I35" s="551" t="s">
        <v>768</v>
      </c>
      <c r="J35" s="551" t="s">
        <v>768</v>
      </c>
      <c r="K35" s="406"/>
      <c r="L35" s="406"/>
      <c r="M35" s="626"/>
      <c r="N35" s="628"/>
    </row>
    <row r="36" spans="1:14" ht="30" customHeight="1">
      <c r="A36" s="15">
        <v>21</v>
      </c>
      <c r="B36" s="26" t="s">
        <v>1031</v>
      </c>
      <c r="C36" s="11">
        <v>2210</v>
      </c>
      <c r="D36" s="349">
        <v>13125.52</v>
      </c>
      <c r="E36" s="350"/>
      <c r="F36" s="349">
        <v>13125.52</v>
      </c>
      <c r="G36" s="97" t="s">
        <v>890</v>
      </c>
      <c r="H36" s="1060" t="s">
        <v>207</v>
      </c>
      <c r="I36" s="551"/>
      <c r="J36" s="551"/>
      <c r="K36" s="406"/>
      <c r="L36" s="406"/>
      <c r="M36" s="626"/>
      <c r="N36" s="628"/>
    </row>
    <row r="37" spans="1:14" s="244" customFormat="1" ht="42.75" customHeight="1">
      <c r="A37" s="11">
        <v>22</v>
      </c>
      <c r="B37" s="26" t="s">
        <v>528</v>
      </c>
      <c r="C37" s="11">
        <v>2210</v>
      </c>
      <c r="D37" s="360">
        <v>576</v>
      </c>
      <c r="E37" s="350" t="s">
        <v>289</v>
      </c>
      <c r="F37" s="360">
        <v>216</v>
      </c>
      <c r="G37" s="97" t="s">
        <v>890</v>
      </c>
      <c r="H37" s="1063" t="s">
        <v>960</v>
      </c>
      <c r="I37" s="806" t="s">
        <v>721</v>
      </c>
      <c r="J37" s="806" t="s">
        <v>721</v>
      </c>
      <c r="K37" s="822"/>
      <c r="L37" s="822"/>
      <c r="M37" s="626"/>
      <c r="N37" s="628"/>
    </row>
    <row r="38" spans="1:14" ht="38.25">
      <c r="A38" s="15">
        <v>23</v>
      </c>
      <c r="B38" s="26" t="s">
        <v>245</v>
      </c>
      <c r="C38" s="11">
        <v>2210</v>
      </c>
      <c r="D38" s="349">
        <v>24613.37</v>
      </c>
      <c r="E38" s="350" t="s">
        <v>289</v>
      </c>
      <c r="F38" s="360">
        <v>19613.37</v>
      </c>
      <c r="G38" s="97" t="s">
        <v>890</v>
      </c>
      <c r="H38" s="1395" t="s">
        <v>208</v>
      </c>
      <c r="I38" s="551" t="s">
        <v>582</v>
      </c>
      <c r="J38" s="551" t="s">
        <v>582</v>
      </c>
      <c r="K38" s="406"/>
      <c r="L38" s="406"/>
      <c r="M38" s="629" t="s">
        <v>658</v>
      </c>
      <c r="N38" s="1399"/>
    </row>
    <row r="39" spans="1:13" ht="51.75" customHeight="1">
      <c r="A39" s="11">
        <v>24</v>
      </c>
      <c r="B39" s="26" t="s">
        <v>409</v>
      </c>
      <c r="C39" s="11">
        <v>2210</v>
      </c>
      <c r="D39" s="497">
        <v>14123.76</v>
      </c>
      <c r="E39" s="52" t="s">
        <v>289</v>
      </c>
      <c r="F39" s="360">
        <v>14123.76</v>
      </c>
      <c r="G39" s="97" t="s">
        <v>890</v>
      </c>
      <c r="H39" s="1060" t="s">
        <v>1154</v>
      </c>
      <c r="I39" s="727"/>
      <c r="J39" s="969"/>
      <c r="K39" s="427"/>
      <c r="L39" s="256"/>
      <c r="M39" s="256" t="s">
        <v>660</v>
      </c>
    </row>
    <row r="40" spans="1:13" ht="41.25" customHeight="1">
      <c r="A40" s="15">
        <v>25</v>
      </c>
      <c r="B40" s="26" t="s">
        <v>968</v>
      </c>
      <c r="C40" s="11">
        <v>2210</v>
      </c>
      <c r="D40" s="58">
        <v>1200</v>
      </c>
      <c r="E40" s="52" t="s">
        <v>289</v>
      </c>
      <c r="F40" s="360">
        <v>1200</v>
      </c>
      <c r="G40" s="97" t="s">
        <v>890</v>
      </c>
      <c r="H40" s="1060" t="s">
        <v>774</v>
      </c>
      <c r="I40" s="727"/>
      <c r="J40" s="969"/>
      <c r="K40" s="427"/>
      <c r="L40" s="256"/>
      <c r="M40" s="256"/>
    </row>
    <row r="41" spans="1:14" ht="38.25">
      <c r="A41" s="11">
        <v>26</v>
      </c>
      <c r="B41" s="26" t="s">
        <v>526</v>
      </c>
      <c r="C41" s="11">
        <v>2210</v>
      </c>
      <c r="D41" s="349">
        <v>5748.78</v>
      </c>
      <c r="E41" s="52" t="s">
        <v>289</v>
      </c>
      <c r="F41" s="349">
        <v>5748.78</v>
      </c>
      <c r="G41" s="97" t="s">
        <v>890</v>
      </c>
      <c r="H41" s="1394" t="s">
        <v>865</v>
      </c>
      <c r="I41" s="908" t="s">
        <v>667</v>
      </c>
      <c r="J41" s="551"/>
      <c r="K41" s="406"/>
      <c r="L41" s="406"/>
      <c r="M41" s="629"/>
      <c r="N41" s="629"/>
    </row>
    <row r="42" spans="1:14" ht="39.75" customHeight="1">
      <c r="A42" s="15">
        <v>27</v>
      </c>
      <c r="B42" s="305" t="s">
        <v>1018</v>
      </c>
      <c r="C42" s="11">
        <v>2210</v>
      </c>
      <c r="D42" s="349">
        <v>16726.22</v>
      </c>
      <c r="E42" s="350" t="s">
        <v>289</v>
      </c>
      <c r="F42" s="349">
        <v>16726.22</v>
      </c>
      <c r="G42" s="97" t="s">
        <v>890</v>
      </c>
      <c r="H42" s="1060" t="s">
        <v>831</v>
      </c>
      <c r="I42" s="551" t="s">
        <v>723</v>
      </c>
      <c r="J42" s="551" t="s">
        <v>723</v>
      </c>
      <c r="K42" s="406"/>
      <c r="L42" s="406"/>
      <c r="M42" s="628"/>
      <c r="N42" s="628"/>
    </row>
    <row r="43" spans="1:14" ht="15.75" customHeight="1">
      <c r="A43" s="11">
        <v>28</v>
      </c>
      <c r="B43" s="305" t="s">
        <v>22</v>
      </c>
      <c r="C43" s="11">
        <v>2210</v>
      </c>
      <c r="D43" s="349">
        <v>49803.95</v>
      </c>
      <c r="E43" s="350" t="s">
        <v>289</v>
      </c>
      <c r="F43" s="349">
        <v>49803.95</v>
      </c>
      <c r="G43" s="97" t="s">
        <v>890</v>
      </c>
      <c r="H43" s="1060" t="s">
        <v>832</v>
      </c>
      <c r="I43" s="808" t="s">
        <v>24</v>
      </c>
      <c r="J43" s="808" t="s">
        <v>24</v>
      </c>
      <c r="K43" s="406"/>
      <c r="L43" s="256"/>
      <c r="M43" s="626"/>
      <c r="N43" s="630"/>
    </row>
    <row r="44" spans="1:14" ht="27.75" customHeight="1">
      <c r="A44" s="15">
        <v>29</v>
      </c>
      <c r="B44" s="305" t="s">
        <v>1019</v>
      </c>
      <c r="C44" s="11">
        <v>2210</v>
      </c>
      <c r="D44" s="751">
        <v>21219.02</v>
      </c>
      <c r="E44" s="350" t="s">
        <v>289</v>
      </c>
      <c r="F44" s="751">
        <v>21219.02</v>
      </c>
      <c r="G44" s="21" t="s">
        <v>890</v>
      </c>
      <c r="H44" s="1060" t="s">
        <v>833</v>
      </c>
      <c r="I44" s="550" t="s">
        <v>767</v>
      </c>
      <c r="J44" s="550" t="s">
        <v>767</v>
      </c>
      <c r="K44" s="406" t="s">
        <v>717</v>
      </c>
      <c r="L44" s="256"/>
      <c r="M44" s="626"/>
      <c r="N44" s="626"/>
    </row>
    <row r="45" spans="1:14" ht="42" customHeight="1">
      <c r="A45" s="11">
        <v>30</v>
      </c>
      <c r="B45" s="305" t="s">
        <v>823</v>
      </c>
      <c r="C45" s="11">
        <v>2210</v>
      </c>
      <c r="D45" s="751">
        <v>950</v>
      </c>
      <c r="E45" s="52" t="s">
        <v>289</v>
      </c>
      <c r="F45" s="751">
        <v>950</v>
      </c>
      <c r="G45" s="21" t="s">
        <v>890</v>
      </c>
      <c r="H45" s="1064" t="s">
        <v>951</v>
      </c>
      <c r="I45" s="958" t="s">
        <v>951</v>
      </c>
      <c r="J45" s="550"/>
      <c r="K45" s="406"/>
      <c r="L45" s="256"/>
      <c r="M45" s="626"/>
      <c r="N45" s="626"/>
    </row>
    <row r="46" spans="1:14" ht="14.25" customHeight="1">
      <c r="A46" s="15">
        <v>31</v>
      </c>
      <c r="B46" s="305" t="s">
        <v>438</v>
      </c>
      <c r="C46" s="11">
        <v>2210</v>
      </c>
      <c r="D46" s="751">
        <v>21710.17</v>
      </c>
      <c r="E46" s="52" t="s">
        <v>289</v>
      </c>
      <c r="F46" s="751">
        <v>21710.17</v>
      </c>
      <c r="G46" s="21" t="s">
        <v>890</v>
      </c>
      <c r="H46" s="1064" t="s">
        <v>440</v>
      </c>
      <c r="I46" s="958" t="s">
        <v>440</v>
      </c>
      <c r="J46" s="550"/>
      <c r="K46" s="406"/>
      <c r="L46" s="256"/>
      <c r="M46" s="626"/>
      <c r="N46" s="626"/>
    </row>
    <row r="47" spans="1:14" ht="15" customHeight="1">
      <c r="A47" s="11">
        <v>32</v>
      </c>
      <c r="B47" s="305" t="s">
        <v>771</v>
      </c>
      <c r="C47" s="11">
        <v>2210</v>
      </c>
      <c r="D47" s="751">
        <v>10416.24</v>
      </c>
      <c r="E47" s="52" t="s">
        <v>289</v>
      </c>
      <c r="F47" s="751">
        <v>10416.24</v>
      </c>
      <c r="G47" s="21" t="s">
        <v>890</v>
      </c>
      <c r="H47" s="1064" t="s">
        <v>648</v>
      </c>
      <c r="I47" s="958"/>
      <c r="J47" s="550"/>
      <c r="K47" s="406"/>
      <c r="L47" s="256"/>
      <c r="M47" s="1014"/>
      <c r="N47" s="626"/>
    </row>
    <row r="48" spans="1:14" ht="31.5" customHeight="1">
      <c r="A48" s="15">
        <v>33</v>
      </c>
      <c r="B48" s="305" t="s">
        <v>246</v>
      </c>
      <c r="C48" s="11">
        <v>2210</v>
      </c>
      <c r="D48" s="751">
        <v>1000</v>
      </c>
      <c r="E48" s="52" t="s">
        <v>289</v>
      </c>
      <c r="F48" s="751">
        <v>1000</v>
      </c>
      <c r="G48" s="21" t="s">
        <v>890</v>
      </c>
      <c r="H48" s="1064" t="s">
        <v>247</v>
      </c>
      <c r="I48" s="958"/>
      <c r="J48" s="550"/>
      <c r="K48" s="406"/>
      <c r="L48" s="256"/>
      <c r="M48" s="1014"/>
      <c r="N48" s="626"/>
    </row>
    <row r="49" spans="1:14" ht="18.75" customHeight="1">
      <c r="A49" s="11">
        <v>34</v>
      </c>
      <c r="B49" s="305" t="s">
        <v>481</v>
      </c>
      <c r="C49" s="11">
        <v>2210</v>
      </c>
      <c r="D49" s="751">
        <v>952.06</v>
      </c>
      <c r="E49" s="52" t="s">
        <v>289</v>
      </c>
      <c r="F49" s="751">
        <v>952.06</v>
      </c>
      <c r="G49" s="21" t="s">
        <v>890</v>
      </c>
      <c r="H49" s="1064" t="s">
        <v>482</v>
      </c>
      <c r="I49" s="958"/>
      <c r="J49" s="550"/>
      <c r="K49" s="406"/>
      <c r="L49" s="256"/>
      <c r="M49" s="1014"/>
      <c r="N49" s="626"/>
    </row>
    <row r="50" spans="1:14" ht="28.5" customHeight="1">
      <c r="A50" s="15">
        <v>35</v>
      </c>
      <c r="B50" s="305" t="s">
        <v>933</v>
      </c>
      <c r="C50" s="11">
        <v>2210</v>
      </c>
      <c r="D50" s="751">
        <v>1538.59</v>
      </c>
      <c r="E50" s="52" t="s">
        <v>289</v>
      </c>
      <c r="F50" s="751">
        <v>1538.59</v>
      </c>
      <c r="G50" s="21" t="s">
        <v>890</v>
      </c>
      <c r="H50" s="1064" t="s">
        <v>934</v>
      </c>
      <c r="I50" s="958"/>
      <c r="J50" s="550"/>
      <c r="K50" s="406"/>
      <c r="L50" s="256"/>
      <c r="M50" s="1014"/>
      <c r="N50" s="626"/>
    </row>
    <row r="51" spans="1:14" ht="18" customHeight="1">
      <c r="A51" s="11">
        <v>36</v>
      </c>
      <c r="B51" s="305" t="s">
        <v>142</v>
      </c>
      <c r="C51" s="11">
        <v>2210</v>
      </c>
      <c r="D51" s="751">
        <v>8077.61</v>
      </c>
      <c r="E51" s="52" t="s">
        <v>289</v>
      </c>
      <c r="F51" s="751">
        <v>8077.61</v>
      </c>
      <c r="G51" s="21" t="s">
        <v>890</v>
      </c>
      <c r="H51" s="1064" t="s">
        <v>143</v>
      </c>
      <c r="I51" s="958"/>
      <c r="J51" s="550"/>
      <c r="K51" s="406"/>
      <c r="L51" s="256"/>
      <c r="M51" s="1014"/>
      <c r="N51" s="626"/>
    </row>
    <row r="52" spans="1:14" ht="17.25" customHeight="1">
      <c r="A52" s="15">
        <v>37</v>
      </c>
      <c r="B52" s="1160" t="s">
        <v>419</v>
      </c>
      <c r="C52" s="11">
        <v>2210</v>
      </c>
      <c r="D52" s="751">
        <v>3943</v>
      </c>
      <c r="E52" s="52" t="s">
        <v>289</v>
      </c>
      <c r="F52" s="751">
        <v>3943</v>
      </c>
      <c r="G52" s="21" t="s">
        <v>890</v>
      </c>
      <c r="H52" s="1064" t="s">
        <v>420</v>
      </c>
      <c r="I52" s="958"/>
      <c r="J52" s="550"/>
      <c r="K52" s="406"/>
      <c r="L52" s="256"/>
      <c r="M52" s="1014"/>
      <c r="N52" s="626"/>
    </row>
    <row r="53" spans="1:14" ht="52.5" customHeight="1">
      <c r="A53" s="11">
        <v>38</v>
      </c>
      <c r="B53" s="1160" t="s">
        <v>565</v>
      </c>
      <c r="C53" s="11">
        <v>2210</v>
      </c>
      <c r="D53" s="751">
        <v>6900.55</v>
      </c>
      <c r="E53" s="52" t="s">
        <v>289</v>
      </c>
      <c r="F53" s="751">
        <v>6900.55</v>
      </c>
      <c r="G53" s="21" t="s">
        <v>890</v>
      </c>
      <c r="H53" s="1065" t="s">
        <v>566</v>
      </c>
      <c r="I53" s="958"/>
      <c r="J53" s="550"/>
      <c r="K53" s="406"/>
      <c r="L53" s="256"/>
      <c r="M53" s="1014"/>
      <c r="N53" s="626"/>
    </row>
    <row r="54" spans="1:14" ht="17.25" customHeight="1">
      <c r="A54" s="15">
        <v>39</v>
      </c>
      <c r="B54" s="1160" t="s">
        <v>300</v>
      </c>
      <c r="C54" s="11">
        <v>2210</v>
      </c>
      <c r="D54" s="751">
        <v>1990</v>
      </c>
      <c r="E54" s="52" t="s">
        <v>289</v>
      </c>
      <c r="F54" s="751">
        <v>1990</v>
      </c>
      <c r="G54" s="21" t="s">
        <v>890</v>
      </c>
      <c r="H54" s="1161" t="s">
        <v>1050</v>
      </c>
      <c r="I54" s="958"/>
      <c r="J54" s="550"/>
      <c r="K54" s="406"/>
      <c r="L54" s="256"/>
      <c r="M54" s="1014"/>
      <c r="N54" s="626"/>
    </row>
    <row r="55" spans="1:14" ht="19.5" customHeight="1">
      <c r="A55" s="11">
        <v>40</v>
      </c>
      <c r="B55" s="1160" t="s">
        <v>84</v>
      </c>
      <c r="C55" s="11">
        <v>2210</v>
      </c>
      <c r="D55" s="751">
        <v>95535.18</v>
      </c>
      <c r="E55" s="52" t="s">
        <v>289</v>
      </c>
      <c r="F55" s="751">
        <v>95535.18</v>
      </c>
      <c r="G55" s="21" t="s">
        <v>890</v>
      </c>
      <c r="H55" s="1161" t="s">
        <v>85</v>
      </c>
      <c r="I55" s="958"/>
      <c r="J55" s="550"/>
      <c r="K55" s="406"/>
      <c r="L55" s="256"/>
      <c r="M55" s="1014"/>
      <c r="N55" s="626"/>
    </row>
    <row r="56" spans="1:14" ht="19.5" customHeight="1">
      <c r="A56" s="15">
        <v>41</v>
      </c>
      <c r="B56" s="1160" t="s">
        <v>86</v>
      </c>
      <c r="C56" s="11">
        <v>2210</v>
      </c>
      <c r="D56" s="751">
        <v>3831.3</v>
      </c>
      <c r="E56" s="52" t="s">
        <v>289</v>
      </c>
      <c r="F56" s="751">
        <v>3831.3</v>
      </c>
      <c r="G56" s="21" t="s">
        <v>890</v>
      </c>
      <c r="H56" s="1161" t="s">
        <v>87</v>
      </c>
      <c r="I56" s="958"/>
      <c r="J56" s="550"/>
      <c r="K56" s="406"/>
      <c r="L56" s="256"/>
      <c r="M56" s="1014"/>
      <c r="N56" s="626"/>
    </row>
    <row r="57" spans="1:14" ht="43.5" customHeight="1">
      <c r="A57" s="11">
        <v>42</v>
      </c>
      <c r="B57" s="305" t="s">
        <v>217</v>
      </c>
      <c r="C57" s="11">
        <v>2210</v>
      </c>
      <c r="D57" s="349">
        <v>7985.58</v>
      </c>
      <c r="E57" s="350" t="s">
        <v>289</v>
      </c>
      <c r="F57" s="349">
        <v>7985.58</v>
      </c>
      <c r="G57" s="21" t="s">
        <v>890</v>
      </c>
      <c r="H57" s="1060" t="s">
        <v>836</v>
      </c>
      <c r="I57" s="550" t="s">
        <v>1144</v>
      </c>
      <c r="J57" s="550"/>
      <c r="K57" s="406"/>
      <c r="L57" s="256"/>
      <c r="M57" s="626"/>
      <c r="N57" s="626"/>
    </row>
    <row r="58" spans="1:14" ht="18.75" customHeight="1">
      <c r="A58" s="15">
        <v>43</v>
      </c>
      <c r="B58" s="305" t="s">
        <v>1145</v>
      </c>
      <c r="C58" s="11">
        <v>2210</v>
      </c>
      <c r="D58" s="349">
        <v>11710.55</v>
      </c>
      <c r="E58" s="350" t="s">
        <v>289</v>
      </c>
      <c r="F58" s="349">
        <v>11710.55</v>
      </c>
      <c r="G58" s="21" t="s">
        <v>890</v>
      </c>
      <c r="H58" s="1060" t="s">
        <v>837</v>
      </c>
      <c r="I58" s="550" t="s">
        <v>1146</v>
      </c>
      <c r="J58" s="550"/>
      <c r="K58" s="406"/>
      <c r="L58" s="256"/>
      <c r="M58" s="626"/>
      <c r="N58" s="626"/>
    </row>
    <row r="59" spans="1:14" ht="18.75" customHeight="1">
      <c r="A59" s="11">
        <v>44</v>
      </c>
      <c r="B59" s="305" t="s">
        <v>117</v>
      </c>
      <c r="C59" s="11">
        <v>2210</v>
      </c>
      <c r="D59" s="349">
        <v>5216.69</v>
      </c>
      <c r="E59" s="350" t="s">
        <v>289</v>
      </c>
      <c r="F59" s="349">
        <v>5216.69</v>
      </c>
      <c r="G59" s="21" t="s">
        <v>890</v>
      </c>
      <c r="H59" s="1060" t="s">
        <v>838</v>
      </c>
      <c r="I59" s="550" t="s">
        <v>118</v>
      </c>
      <c r="J59" s="550"/>
      <c r="K59" s="406"/>
      <c r="L59" s="256"/>
      <c r="M59" s="626"/>
      <c r="N59" s="626"/>
    </row>
    <row r="60" spans="1:14" ht="15" customHeight="1">
      <c r="A60" s="15">
        <v>45</v>
      </c>
      <c r="B60" s="305" t="s">
        <v>119</v>
      </c>
      <c r="C60" s="11">
        <v>2210</v>
      </c>
      <c r="D60" s="349">
        <v>24119.63</v>
      </c>
      <c r="E60" s="350" t="s">
        <v>289</v>
      </c>
      <c r="F60" s="349">
        <v>24119.63</v>
      </c>
      <c r="G60" s="21" t="s">
        <v>890</v>
      </c>
      <c r="H60" s="1066" t="s">
        <v>961</v>
      </c>
      <c r="I60" s="550" t="s">
        <v>834</v>
      </c>
      <c r="J60" s="550"/>
      <c r="K60" s="406"/>
      <c r="L60" s="256"/>
      <c r="M60" s="626"/>
      <c r="N60" s="626"/>
    </row>
    <row r="61" spans="1:14" ht="18.75" customHeight="1">
      <c r="A61" s="11">
        <v>46</v>
      </c>
      <c r="B61" s="305" t="s">
        <v>120</v>
      </c>
      <c r="C61" s="11">
        <v>2210</v>
      </c>
      <c r="D61" s="349">
        <v>1295.04</v>
      </c>
      <c r="E61" s="350" t="s">
        <v>289</v>
      </c>
      <c r="F61" s="349">
        <v>1295.04</v>
      </c>
      <c r="G61" s="21" t="s">
        <v>890</v>
      </c>
      <c r="H61" s="1060" t="s">
        <v>839</v>
      </c>
      <c r="I61" s="550" t="s">
        <v>1149</v>
      </c>
      <c r="J61" s="550"/>
      <c r="K61" s="406"/>
      <c r="L61" s="256"/>
      <c r="M61" s="626"/>
      <c r="N61" s="626"/>
    </row>
    <row r="62" spans="1:14" ht="50.25" customHeight="1">
      <c r="A62" s="15">
        <v>47</v>
      </c>
      <c r="B62" s="21" t="s">
        <v>827</v>
      </c>
      <c r="C62" s="11">
        <v>2210</v>
      </c>
      <c r="D62" s="349">
        <v>14354.61</v>
      </c>
      <c r="E62" s="350" t="s">
        <v>289</v>
      </c>
      <c r="F62" s="349">
        <v>14354.61</v>
      </c>
      <c r="G62" s="21" t="s">
        <v>890</v>
      </c>
      <c r="H62" s="1060" t="s">
        <v>218</v>
      </c>
      <c r="I62" s="550" t="s">
        <v>835</v>
      </c>
      <c r="J62" s="550"/>
      <c r="K62" s="406"/>
      <c r="L62" s="256"/>
      <c r="M62" s="626"/>
      <c r="N62" s="626"/>
    </row>
    <row r="63" spans="1:14" ht="32.25" customHeight="1">
      <c r="A63" s="11">
        <v>48</v>
      </c>
      <c r="B63" s="305" t="s">
        <v>510</v>
      </c>
      <c r="C63" s="11">
        <v>2210</v>
      </c>
      <c r="D63" s="349">
        <v>1946.64</v>
      </c>
      <c r="E63" s="350" t="s">
        <v>289</v>
      </c>
      <c r="F63" s="349">
        <v>1946.64</v>
      </c>
      <c r="G63" s="21" t="s">
        <v>890</v>
      </c>
      <c r="H63" s="1060" t="s">
        <v>840</v>
      </c>
      <c r="I63" s="550" t="s">
        <v>511</v>
      </c>
      <c r="J63" s="550"/>
      <c r="K63" s="406"/>
      <c r="L63" s="256"/>
      <c r="M63" s="626"/>
      <c r="N63" s="626"/>
    </row>
    <row r="64" spans="1:14" ht="26.25" customHeight="1">
      <c r="A64" s="15">
        <v>49</v>
      </c>
      <c r="B64" s="305" t="s">
        <v>742</v>
      </c>
      <c r="C64" s="11">
        <v>2210</v>
      </c>
      <c r="D64" s="349">
        <v>5760</v>
      </c>
      <c r="E64" s="350" t="s">
        <v>289</v>
      </c>
      <c r="F64" s="349">
        <v>5760</v>
      </c>
      <c r="G64" s="21" t="s">
        <v>890</v>
      </c>
      <c r="H64" s="1060" t="s">
        <v>845</v>
      </c>
      <c r="I64" s="550" t="s">
        <v>741</v>
      </c>
      <c r="J64" s="550"/>
      <c r="K64" s="406"/>
      <c r="L64" s="256"/>
      <c r="M64" s="626"/>
      <c r="N64" s="626"/>
    </row>
    <row r="65" spans="1:14" ht="42.75" customHeight="1">
      <c r="A65" s="11">
        <v>50</v>
      </c>
      <c r="B65" s="305" t="s">
        <v>646</v>
      </c>
      <c r="C65" s="11">
        <v>2210</v>
      </c>
      <c r="D65" s="349">
        <v>19716.24</v>
      </c>
      <c r="E65" s="350" t="s">
        <v>289</v>
      </c>
      <c r="F65" s="349">
        <v>19716.24</v>
      </c>
      <c r="G65" s="21" t="s">
        <v>890</v>
      </c>
      <c r="H65" s="1060" t="s">
        <v>962</v>
      </c>
      <c r="I65" s="550" t="s">
        <v>743</v>
      </c>
      <c r="J65" s="550"/>
      <c r="K65" s="406"/>
      <c r="L65" s="256"/>
      <c r="M65" s="626"/>
      <c r="N65" s="626"/>
    </row>
    <row r="66" spans="1:14" ht="21" customHeight="1">
      <c r="A66" s="15">
        <v>51</v>
      </c>
      <c r="B66" s="305" t="s">
        <v>898</v>
      </c>
      <c r="C66" s="11">
        <v>2210</v>
      </c>
      <c r="D66" s="349">
        <v>7837.04</v>
      </c>
      <c r="E66" s="350" t="s">
        <v>289</v>
      </c>
      <c r="F66" s="349">
        <v>7837.04</v>
      </c>
      <c r="G66" s="21" t="s">
        <v>890</v>
      </c>
      <c r="H66" s="1060" t="s">
        <v>897</v>
      </c>
      <c r="I66" s="550" t="s">
        <v>745</v>
      </c>
      <c r="J66" s="550"/>
      <c r="K66" s="406"/>
      <c r="L66" s="256"/>
      <c r="M66" s="626"/>
      <c r="N66" s="626"/>
    </row>
    <row r="67" spans="1:14" ht="27" customHeight="1">
      <c r="A67" s="11">
        <v>52</v>
      </c>
      <c r="B67" s="305" t="s">
        <v>43</v>
      </c>
      <c r="C67" s="11">
        <v>2210</v>
      </c>
      <c r="D67" s="349">
        <v>11000.86</v>
      </c>
      <c r="E67" s="350" t="s">
        <v>289</v>
      </c>
      <c r="F67" s="349">
        <v>11000.86</v>
      </c>
      <c r="G67" s="21" t="s">
        <v>890</v>
      </c>
      <c r="H67" s="673" t="s">
        <v>42</v>
      </c>
      <c r="I67" s="550" t="s">
        <v>746</v>
      </c>
      <c r="J67" s="550"/>
      <c r="K67" s="406"/>
      <c r="L67" s="256"/>
      <c r="M67" s="984"/>
      <c r="N67" s="626"/>
    </row>
    <row r="68" spans="1:14" ht="30" customHeight="1">
      <c r="A68" s="15">
        <v>53</v>
      </c>
      <c r="B68" s="1160" t="s">
        <v>1083</v>
      </c>
      <c r="C68" s="11">
        <v>2210</v>
      </c>
      <c r="D68" s="349">
        <v>7369.21</v>
      </c>
      <c r="E68" s="350" t="s">
        <v>289</v>
      </c>
      <c r="F68" s="349">
        <v>7369.21</v>
      </c>
      <c r="G68" s="21" t="s">
        <v>890</v>
      </c>
      <c r="H68" s="1060" t="s">
        <v>826</v>
      </c>
      <c r="I68" s="550" t="s">
        <v>768</v>
      </c>
      <c r="J68" s="550"/>
      <c r="K68" s="406"/>
      <c r="L68" s="256"/>
      <c r="M68" s="626"/>
      <c r="N68" s="626"/>
    </row>
    <row r="69" spans="1:14" ht="30.75" customHeight="1">
      <c r="A69" s="11">
        <v>54</v>
      </c>
      <c r="B69" s="1160" t="s">
        <v>864</v>
      </c>
      <c r="C69" s="11">
        <v>2210</v>
      </c>
      <c r="D69" s="349">
        <v>590.4</v>
      </c>
      <c r="E69" s="350" t="s">
        <v>289</v>
      </c>
      <c r="F69" s="751">
        <v>590.4</v>
      </c>
      <c r="G69" s="21" t="s">
        <v>890</v>
      </c>
      <c r="H69" s="1060" t="s">
        <v>842</v>
      </c>
      <c r="I69" s="550" t="s">
        <v>414</v>
      </c>
      <c r="J69" s="550"/>
      <c r="K69" s="406"/>
      <c r="L69" s="256"/>
      <c r="M69" s="626"/>
      <c r="N69" s="626"/>
    </row>
    <row r="70" spans="1:14" ht="46.5" customHeight="1">
      <c r="A70" s="15">
        <v>55</v>
      </c>
      <c r="B70" s="519" t="s">
        <v>862</v>
      </c>
      <c r="C70" s="11">
        <v>2210</v>
      </c>
      <c r="D70" s="349">
        <v>2245.44</v>
      </c>
      <c r="E70" s="350" t="s">
        <v>289</v>
      </c>
      <c r="F70" s="349">
        <v>2245.44</v>
      </c>
      <c r="G70" s="21" t="s">
        <v>890</v>
      </c>
      <c r="H70" s="1060" t="s">
        <v>219</v>
      </c>
      <c r="I70" s="550" t="s">
        <v>415</v>
      </c>
      <c r="J70" s="550"/>
      <c r="K70" s="406"/>
      <c r="L70" s="256"/>
      <c r="M70" s="626"/>
      <c r="N70" s="626"/>
    </row>
    <row r="71" spans="1:14" ht="18" customHeight="1">
      <c r="A71" s="11">
        <v>56</v>
      </c>
      <c r="B71" s="1160" t="s">
        <v>416</v>
      </c>
      <c r="C71" s="11">
        <v>2210</v>
      </c>
      <c r="D71" s="349">
        <v>1972.33</v>
      </c>
      <c r="E71" s="350" t="s">
        <v>289</v>
      </c>
      <c r="F71" s="378">
        <v>1972.33</v>
      </c>
      <c r="G71" s="21" t="s">
        <v>890</v>
      </c>
      <c r="H71" s="1060" t="s">
        <v>843</v>
      </c>
      <c r="I71" s="550" t="s">
        <v>417</v>
      </c>
      <c r="J71" s="550"/>
      <c r="K71" s="406"/>
      <c r="L71" s="256"/>
      <c r="M71" s="626"/>
      <c r="N71" s="626"/>
    </row>
    <row r="72" spans="1:14" ht="18" customHeight="1">
      <c r="A72" s="15">
        <v>57</v>
      </c>
      <c r="B72" s="1160" t="s">
        <v>1084</v>
      </c>
      <c r="C72" s="11">
        <v>2210</v>
      </c>
      <c r="D72" s="349">
        <v>1905.76</v>
      </c>
      <c r="E72" s="350" t="s">
        <v>289</v>
      </c>
      <c r="F72" s="378">
        <v>1905.76</v>
      </c>
      <c r="G72" s="21" t="s">
        <v>890</v>
      </c>
      <c r="H72" s="1060" t="s">
        <v>873</v>
      </c>
      <c r="I72" s="550"/>
      <c r="J72" s="550"/>
      <c r="K72" s="406"/>
      <c r="L72" s="256"/>
      <c r="M72" s="626"/>
      <c r="N72" s="626"/>
    </row>
    <row r="73" spans="1:14" ht="18" customHeight="1">
      <c r="A73" s="11">
        <v>58</v>
      </c>
      <c r="B73" s="1387" t="s">
        <v>644</v>
      </c>
      <c r="C73" s="11">
        <v>2210</v>
      </c>
      <c r="D73" s="349">
        <v>10506.17</v>
      </c>
      <c r="E73" s="350" t="s">
        <v>289</v>
      </c>
      <c r="F73" s="349">
        <v>10506.17</v>
      </c>
      <c r="G73" s="21" t="s">
        <v>890</v>
      </c>
      <c r="H73" s="1060" t="s">
        <v>645</v>
      </c>
      <c r="I73" s="550"/>
      <c r="J73" s="550"/>
      <c r="K73" s="406"/>
      <c r="L73" s="256"/>
      <c r="M73" s="626"/>
      <c r="N73" s="626"/>
    </row>
    <row r="74" spans="1:14" ht="18" customHeight="1">
      <c r="A74" s="15">
        <v>59</v>
      </c>
      <c r="B74" s="1387" t="s">
        <v>936</v>
      </c>
      <c r="C74" s="11">
        <v>2210</v>
      </c>
      <c r="D74" s="349">
        <v>8265.36</v>
      </c>
      <c r="E74" s="350" t="s">
        <v>289</v>
      </c>
      <c r="F74" s="349">
        <v>8265.36</v>
      </c>
      <c r="G74" s="21" t="s">
        <v>890</v>
      </c>
      <c r="H74" s="1060" t="s">
        <v>844</v>
      </c>
      <c r="I74" s="550"/>
      <c r="J74" s="550"/>
      <c r="K74" s="406"/>
      <c r="L74" s="256"/>
      <c r="M74" s="626"/>
      <c r="N74" s="626"/>
    </row>
    <row r="75" spans="1:14" ht="27" customHeight="1">
      <c r="A75" s="11">
        <v>60</v>
      </c>
      <c r="B75" s="1387" t="s">
        <v>821</v>
      </c>
      <c r="C75" s="11">
        <v>2210</v>
      </c>
      <c r="D75" s="586">
        <v>3333.36</v>
      </c>
      <c r="E75" s="350" t="s">
        <v>289</v>
      </c>
      <c r="F75" s="586">
        <v>3333.36</v>
      </c>
      <c r="G75" s="21" t="s">
        <v>890</v>
      </c>
      <c r="H75" s="1060" t="s">
        <v>935</v>
      </c>
      <c r="I75" s="550"/>
      <c r="J75" s="550"/>
      <c r="K75" s="406"/>
      <c r="L75" s="256"/>
      <c r="M75" s="626"/>
      <c r="N75" s="626"/>
    </row>
    <row r="76" spans="1:14" ht="27" customHeight="1">
      <c r="A76" s="15">
        <v>61</v>
      </c>
      <c r="B76" s="1387" t="s">
        <v>937</v>
      </c>
      <c r="C76" s="11">
        <v>2210</v>
      </c>
      <c r="D76" s="349">
        <v>4164.77</v>
      </c>
      <c r="E76" s="350" t="s">
        <v>289</v>
      </c>
      <c r="F76" s="349">
        <v>4164.77</v>
      </c>
      <c r="G76" s="21" t="s">
        <v>890</v>
      </c>
      <c r="H76" s="1060" t="s">
        <v>269</v>
      </c>
      <c r="I76" s="550"/>
      <c r="J76" s="550"/>
      <c r="K76" s="406"/>
      <c r="L76" s="256"/>
      <c r="M76" s="626"/>
      <c r="N76" s="626"/>
    </row>
    <row r="77" spans="1:14" ht="27" customHeight="1">
      <c r="A77" s="11">
        <v>62</v>
      </c>
      <c r="B77" s="1387" t="s">
        <v>270</v>
      </c>
      <c r="C77" s="11">
        <v>2210</v>
      </c>
      <c r="D77" s="349">
        <v>76.8</v>
      </c>
      <c r="E77" s="350" t="s">
        <v>289</v>
      </c>
      <c r="F77" s="586">
        <v>76.8</v>
      </c>
      <c r="G77" s="21" t="s">
        <v>890</v>
      </c>
      <c r="H77" s="1060" t="s">
        <v>271</v>
      </c>
      <c r="I77" s="550"/>
      <c r="J77" s="550"/>
      <c r="K77" s="406"/>
      <c r="L77" s="256"/>
      <c r="M77" s="626"/>
      <c r="N77" s="626"/>
    </row>
    <row r="78" spans="1:14" ht="27" customHeight="1">
      <c r="A78" s="15">
        <v>63</v>
      </c>
      <c r="B78" s="1387" t="s">
        <v>272</v>
      </c>
      <c r="C78" s="11">
        <v>2210</v>
      </c>
      <c r="D78" s="349">
        <v>368.64</v>
      </c>
      <c r="E78" s="350" t="s">
        <v>289</v>
      </c>
      <c r="F78" s="586">
        <v>368.64</v>
      </c>
      <c r="G78" s="21" t="s">
        <v>890</v>
      </c>
      <c r="H78" s="1060" t="s">
        <v>273</v>
      </c>
      <c r="I78" s="550"/>
      <c r="J78" s="550"/>
      <c r="K78" s="406"/>
      <c r="L78" s="256"/>
      <c r="M78" s="626"/>
      <c r="N78" s="626"/>
    </row>
    <row r="79" spans="1:14" ht="39.75" customHeight="1">
      <c r="A79" s="11">
        <v>64</v>
      </c>
      <c r="B79" s="1387" t="s">
        <v>57</v>
      </c>
      <c r="C79" s="11">
        <v>2210</v>
      </c>
      <c r="D79" s="349">
        <v>708</v>
      </c>
      <c r="E79" s="350" t="s">
        <v>289</v>
      </c>
      <c r="F79" s="586">
        <v>708</v>
      </c>
      <c r="G79" s="21" t="s">
        <v>890</v>
      </c>
      <c r="H79" s="1060" t="s">
        <v>58</v>
      </c>
      <c r="I79" s="550"/>
      <c r="J79" s="550"/>
      <c r="K79" s="406"/>
      <c r="L79" s="256"/>
      <c r="M79" s="626"/>
      <c r="N79" s="626"/>
    </row>
    <row r="80" spans="1:14" ht="18" customHeight="1">
      <c r="A80" s="15">
        <v>65</v>
      </c>
      <c r="B80" s="1387" t="s">
        <v>747</v>
      </c>
      <c r="C80" s="11">
        <v>2210</v>
      </c>
      <c r="D80" s="349">
        <v>420</v>
      </c>
      <c r="E80" s="350" t="s">
        <v>289</v>
      </c>
      <c r="F80" s="586">
        <v>420</v>
      </c>
      <c r="G80" s="21" t="s">
        <v>890</v>
      </c>
      <c r="H80" s="1060" t="s">
        <v>433</v>
      </c>
      <c r="I80" s="550"/>
      <c r="J80" s="550"/>
      <c r="K80" s="406"/>
      <c r="L80" s="256"/>
      <c r="M80" s="626"/>
      <c r="N80" s="626"/>
    </row>
    <row r="81" spans="1:14" ht="25.5" customHeight="1">
      <c r="A81" s="11">
        <v>66</v>
      </c>
      <c r="B81" s="1402" t="s">
        <v>819</v>
      </c>
      <c r="C81" s="11">
        <v>2210</v>
      </c>
      <c r="D81" s="349">
        <v>176.4</v>
      </c>
      <c r="E81" s="350" t="s">
        <v>289</v>
      </c>
      <c r="F81" s="586">
        <v>176.4</v>
      </c>
      <c r="G81" s="21" t="s">
        <v>890</v>
      </c>
      <c r="H81" s="1396" t="s">
        <v>820</v>
      </c>
      <c r="I81" s="550"/>
      <c r="J81" s="550"/>
      <c r="K81" s="406"/>
      <c r="L81" s="256"/>
      <c r="M81" s="626"/>
      <c r="N81" s="626"/>
    </row>
    <row r="82" spans="1:14" ht="27.75" customHeight="1">
      <c r="A82" s="15">
        <v>67</v>
      </c>
      <c r="B82" s="1402" t="s">
        <v>402</v>
      </c>
      <c r="C82" s="11">
        <v>2210</v>
      </c>
      <c r="D82" s="378">
        <v>4200</v>
      </c>
      <c r="E82" s="814" t="s">
        <v>289</v>
      </c>
      <c r="F82" s="586">
        <v>4200</v>
      </c>
      <c r="G82" s="21" t="s">
        <v>890</v>
      </c>
      <c r="H82" s="1396" t="s">
        <v>403</v>
      </c>
      <c r="I82" s="550"/>
      <c r="J82" s="550"/>
      <c r="K82" s="406"/>
      <c r="L82" s="256"/>
      <c r="M82" s="626"/>
      <c r="N82" s="626"/>
    </row>
    <row r="83" spans="1:14" ht="20.25" customHeight="1">
      <c r="A83" s="11">
        <v>68</v>
      </c>
      <c r="B83" s="1402" t="s">
        <v>88</v>
      </c>
      <c r="C83" s="11">
        <v>2210</v>
      </c>
      <c r="D83" s="378">
        <v>8182.05</v>
      </c>
      <c r="E83" s="814" t="s">
        <v>289</v>
      </c>
      <c r="F83" s="378">
        <v>8182.05</v>
      </c>
      <c r="G83" s="21" t="s">
        <v>890</v>
      </c>
      <c r="H83" s="1396" t="s">
        <v>89</v>
      </c>
      <c r="I83" s="550"/>
      <c r="J83" s="550"/>
      <c r="K83" s="406"/>
      <c r="L83" s="256"/>
      <c r="M83" s="626" t="s">
        <v>629</v>
      </c>
      <c r="N83" s="626"/>
    </row>
    <row r="84" spans="1:14" ht="27.75" customHeight="1">
      <c r="A84" s="15">
        <v>69</v>
      </c>
      <c r="B84" s="1402" t="s">
        <v>949</v>
      </c>
      <c r="C84" s="11">
        <v>2210</v>
      </c>
      <c r="D84" s="378">
        <v>23278</v>
      </c>
      <c r="E84" s="814" t="s">
        <v>289</v>
      </c>
      <c r="F84" s="586">
        <v>23278</v>
      </c>
      <c r="G84" s="21" t="s">
        <v>890</v>
      </c>
      <c r="H84" s="1396" t="s">
        <v>628</v>
      </c>
      <c r="I84" s="550"/>
      <c r="J84" s="550"/>
      <c r="K84" s="406"/>
      <c r="L84" s="256"/>
      <c r="M84" s="626" t="s">
        <v>629</v>
      </c>
      <c r="N84" s="626"/>
    </row>
    <row r="85" spans="1:14" ht="19.5" customHeight="1">
      <c r="A85" s="11">
        <v>70</v>
      </c>
      <c r="B85" s="1403" t="s">
        <v>280</v>
      </c>
      <c r="C85" s="11">
        <v>2210</v>
      </c>
      <c r="D85" s="378">
        <v>11172.25</v>
      </c>
      <c r="E85" s="814" t="s">
        <v>289</v>
      </c>
      <c r="F85" s="586">
        <v>11172.25</v>
      </c>
      <c r="G85" s="21" t="s">
        <v>890</v>
      </c>
      <c r="H85" s="1396" t="s">
        <v>282</v>
      </c>
      <c r="I85" s="550"/>
      <c r="J85" s="550"/>
      <c r="K85" s="406"/>
      <c r="L85" s="256"/>
      <c r="M85" s="626"/>
      <c r="N85" s="626"/>
    </row>
    <row r="86" spans="1:14" ht="27.75" customHeight="1">
      <c r="A86" s="15">
        <v>71</v>
      </c>
      <c r="B86" s="1403" t="s">
        <v>281</v>
      </c>
      <c r="C86" s="11">
        <v>2210</v>
      </c>
      <c r="D86" s="378">
        <v>7147.2</v>
      </c>
      <c r="E86" s="814" t="s">
        <v>289</v>
      </c>
      <c r="F86" s="586">
        <v>7147.2</v>
      </c>
      <c r="G86" s="21" t="s">
        <v>890</v>
      </c>
      <c r="H86" s="1396" t="s">
        <v>283</v>
      </c>
      <c r="I86" s="550"/>
      <c r="J86" s="550"/>
      <c r="K86" s="406"/>
      <c r="L86" s="256"/>
      <c r="M86" s="626"/>
      <c r="N86" s="626"/>
    </row>
    <row r="87" spans="1:14" ht="43.5" customHeight="1">
      <c r="A87" s="15">
        <v>72</v>
      </c>
      <c r="B87" s="1403" t="s">
        <v>500</v>
      </c>
      <c r="C87" s="11">
        <v>2210</v>
      </c>
      <c r="D87" s="378">
        <v>5530</v>
      </c>
      <c r="E87" s="814" t="s">
        <v>289</v>
      </c>
      <c r="F87" s="586">
        <v>5530</v>
      </c>
      <c r="G87" s="21" t="s">
        <v>890</v>
      </c>
      <c r="H87" s="1396" t="s">
        <v>501</v>
      </c>
      <c r="I87" s="550"/>
      <c r="J87" s="550"/>
      <c r="K87" s="406"/>
      <c r="L87" s="256"/>
      <c r="M87" s="626"/>
      <c r="N87" s="626"/>
    </row>
    <row r="88" spans="1:14" ht="21.75" customHeight="1">
      <c r="A88" s="15">
        <v>73</v>
      </c>
      <c r="B88" s="1160" t="s">
        <v>1112</v>
      </c>
      <c r="C88" s="11">
        <v>2210</v>
      </c>
      <c r="D88" s="349">
        <v>47763.42</v>
      </c>
      <c r="E88" s="350" t="s">
        <v>289</v>
      </c>
      <c r="F88" s="751">
        <v>47763.42</v>
      </c>
      <c r="G88" s="21"/>
      <c r="H88" s="1097"/>
      <c r="I88" s="550"/>
      <c r="J88" s="550"/>
      <c r="K88" s="406"/>
      <c r="L88" s="256"/>
      <c r="M88" s="626"/>
      <c r="N88" s="626"/>
    </row>
    <row r="89" spans="1:14" ht="24" customHeight="1">
      <c r="A89" s="11">
        <v>74</v>
      </c>
      <c r="B89" s="49" t="s">
        <v>199</v>
      </c>
      <c r="C89" s="11">
        <v>2210</v>
      </c>
      <c r="D89" s="349">
        <v>48930.17</v>
      </c>
      <c r="E89" s="52" t="s">
        <v>289</v>
      </c>
      <c r="F89" s="751">
        <v>48930.17</v>
      </c>
      <c r="G89" s="21"/>
      <c r="H89" s="1063"/>
      <c r="I89" s="550"/>
      <c r="J89" s="550"/>
      <c r="K89" s="406"/>
      <c r="L89" s="256"/>
      <c r="M89" s="626"/>
      <c r="N89" s="626"/>
    </row>
    <row r="90" spans="1:14" ht="24" customHeight="1" hidden="1">
      <c r="A90" s="15"/>
      <c r="B90" s="49" t="s">
        <v>201</v>
      </c>
      <c r="C90" s="11">
        <v>2210</v>
      </c>
      <c r="D90" s="921">
        <f>SUM(D16:D89)</f>
        <v>1202378</v>
      </c>
      <c r="E90" s="52" t="s">
        <v>289</v>
      </c>
      <c r="F90" s="922">
        <f>SUM(F16:F89)</f>
        <v>1180765.33</v>
      </c>
      <c r="G90" s="21"/>
      <c r="H90" s="1063"/>
      <c r="I90" s="550"/>
      <c r="J90" s="550"/>
      <c r="K90" s="406"/>
      <c r="L90" s="256"/>
      <c r="M90" s="626"/>
      <c r="N90" s="626"/>
    </row>
    <row r="91" spans="1:14" ht="24" customHeight="1" hidden="1">
      <c r="A91" s="15"/>
      <c r="B91" s="504" t="s">
        <v>623</v>
      </c>
      <c r="C91" s="11">
        <v>2210</v>
      </c>
      <c r="D91" s="921">
        <f>SUM(D92)</f>
        <v>451622</v>
      </c>
      <c r="E91" s="52" t="s">
        <v>289</v>
      </c>
      <c r="F91" s="922">
        <f>F92</f>
        <v>451621.92</v>
      </c>
      <c r="G91" s="21"/>
      <c r="H91" s="1063"/>
      <c r="I91" s="550"/>
      <c r="J91" s="550"/>
      <c r="K91" s="406"/>
      <c r="L91" s="256"/>
      <c r="M91" s="626"/>
      <c r="N91" s="626"/>
    </row>
    <row r="92" spans="1:14" ht="44.25" customHeight="1" hidden="1">
      <c r="A92" s="15"/>
      <c r="B92" s="1388" t="s">
        <v>857</v>
      </c>
      <c r="C92" s="11">
        <v>2210</v>
      </c>
      <c r="D92" s="1008">
        <v>451622</v>
      </c>
      <c r="E92" s="52" t="s">
        <v>289</v>
      </c>
      <c r="F92" s="922">
        <v>451621.92</v>
      </c>
      <c r="G92" s="21" t="s">
        <v>859</v>
      </c>
      <c r="H92" s="1063" t="s">
        <v>179</v>
      </c>
      <c r="I92" s="550"/>
      <c r="J92" s="550"/>
      <c r="K92" s="406"/>
      <c r="L92" s="256"/>
      <c r="M92" s="626"/>
      <c r="N92" s="626"/>
    </row>
    <row r="93" spans="1:14" ht="27.75" customHeight="1" hidden="1">
      <c r="A93" s="15"/>
      <c r="B93" s="1389" t="s">
        <v>875</v>
      </c>
      <c r="C93" s="11">
        <v>2210</v>
      </c>
      <c r="D93" s="921">
        <f>SUM(D90+D91)</f>
        <v>1654000</v>
      </c>
      <c r="E93" s="52" t="s">
        <v>289</v>
      </c>
      <c r="F93" s="922">
        <f>F90+F92</f>
        <v>1632387.25</v>
      </c>
      <c r="G93" s="21"/>
      <c r="H93" s="1063"/>
      <c r="I93" s="550"/>
      <c r="J93" s="550"/>
      <c r="K93" s="406"/>
      <c r="L93" s="256"/>
      <c r="M93" s="626"/>
      <c r="N93" s="626"/>
    </row>
    <row r="94" spans="1:14" ht="24" customHeight="1" hidden="1">
      <c r="A94" s="15"/>
      <c r="B94" s="678" t="s">
        <v>1024</v>
      </c>
      <c r="C94" s="11">
        <v>2210</v>
      </c>
      <c r="D94" s="921">
        <v>1653640</v>
      </c>
      <c r="E94" s="52" t="s">
        <v>289</v>
      </c>
      <c r="F94" s="921">
        <v>1653640</v>
      </c>
      <c r="G94" s="21"/>
      <c r="H94" s="1063"/>
      <c r="I94" s="550"/>
      <c r="J94" s="550"/>
      <c r="K94" s="406"/>
      <c r="L94" s="256"/>
      <c r="M94" s="626"/>
      <c r="N94" s="626"/>
    </row>
    <row r="95" spans="1:14" ht="15.75" hidden="1">
      <c r="A95" s="15"/>
      <c r="B95" s="794" t="s">
        <v>1029</v>
      </c>
      <c r="C95" s="11">
        <v>2210</v>
      </c>
      <c r="D95" s="349">
        <f>SUM(D94)-D92-D90</f>
        <v>-360</v>
      </c>
      <c r="E95" s="52" t="s">
        <v>289</v>
      </c>
      <c r="F95" s="349">
        <f>SUM(F94)-F92-F90</f>
        <v>21252.75</v>
      </c>
      <c r="G95" s="21"/>
      <c r="H95" s="1063"/>
      <c r="I95" s="551"/>
      <c r="J95" s="551"/>
      <c r="K95" s="406"/>
      <c r="L95" s="256"/>
      <c r="M95" s="403"/>
      <c r="N95" s="626"/>
    </row>
    <row r="96" spans="1:12" ht="24.75" customHeight="1">
      <c r="A96" s="1790" t="s">
        <v>160</v>
      </c>
      <c r="B96" s="1873"/>
      <c r="C96" s="1873"/>
      <c r="D96" s="1873"/>
      <c r="E96" s="1873"/>
      <c r="F96" s="417"/>
      <c r="G96" s="433"/>
      <c r="H96" s="1062"/>
      <c r="I96" s="541"/>
      <c r="J96" s="560"/>
      <c r="L96" t="s">
        <v>796</v>
      </c>
    </row>
    <row r="97" spans="1:11" ht="42" customHeight="1">
      <c r="A97" s="669">
        <v>75</v>
      </c>
      <c r="B97" s="26" t="s">
        <v>265</v>
      </c>
      <c r="C97" s="670">
        <v>2240</v>
      </c>
      <c r="D97" s="275">
        <v>99700</v>
      </c>
      <c r="E97" s="52" t="s">
        <v>289</v>
      </c>
      <c r="F97" s="58">
        <v>99672</v>
      </c>
      <c r="G97" s="195" t="s">
        <v>888</v>
      </c>
      <c r="H97" s="1069" t="s">
        <v>250</v>
      </c>
      <c r="I97" s="799" t="s">
        <v>727</v>
      </c>
      <c r="J97" s="799" t="s">
        <v>727</v>
      </c>
      <c r="K97" s="401" t="s">
        <v>710</v>
      </c>
    </row>
    <row r="98" spans="1:11" ht="37.5" customHeight="1">
      <c r="A98" s="669">
        <v>76</v>
      </c>
      <c r="B98" s="26" t="s">
        <v>266</v>
      </c>
      <c r="C98" s="670">
        <v>2240</v>
      </c>
      <c r="D98" s="58">
        <v>54700</v>
      </c>
      <c r="E98" s="52" t="s">
        <v>289</v>
      </c>
      <c r="F98" s="58">
        <v>54648</v>
      </c>
      <c r="G98" s="195" t="s">
        <v>888</v>
      </c>
      <c r="H98" s="1070" t="s">
        <v>846</v>
      </c>
      <c r="I98" s="719" t="s">
        <v>215</v>
      </c>
      <c r="J98" s="878" t="s">
        <v>215</v>
      </c>
      <c r="K98" s="401" t="s">
        <v>685</v>
      </c>
    </row>
    <row r="99" spans="1:11" ht="20.25" customHeight="1">
      <c r="A99" s="669">
        <v>77</v>
      </c>
      <c r="B99" s="49" t="s">
        <v>504</v>
      </c>
      <c r="C99" s="670">
        <v>2240</v>
      </c>
      <c r="D99" s="275">
        <v>99920</v>
      </c>
      <c r="E99" s="52" t="s">
        <v>289</v>
      </c>
      <c r="F99" s="58">
        <v>99917.72</v>
      </c>
      <c r="G99" s="195" t="s">
        <v>888</v>
      </c>
      <c r="H99" s="1071" t="s">
        <v>46</v>
      </c>
      <c r="I99" s="799" t="s">
        <v>694</v>
      </c>
      <c r="J99" s="927" t="s">
        <v>694</v>
      </c>
      <c r="K99" s="401"/>
    </row>
    <row r="100" spans="1:11" ht="36.75" customHeight="1">
      <c r="A100" s="669">
        <v>78</v>
      </c>
      <c r="B100" s="388" t="s">
        <v>1074</v>
      </c>
      <c r="C100" s="923">
        <v>2240</v>
      </c>
      <c r="D100" s="803">
        <v>99500</v>
      </c>
      <c r="E100" s="390" t="s">
        <v>289</v>
      </c>
      <c r="F100" s="360">
        <v>99500</v>
      </c>
      <c r="G100" s="976" t="s">
        <v>852</v>
      </c>
      <c r="H100" s="1072" t="s">
        <v>1075</v>
      </c>
      <c r="I100" s="799" t="s">
        <v>847</v>
      </c>
      <c r="J100" s="892"/>
      <c r="K100" s="401"/>
    </row>
    <row r="101" spans="1:12" ht="35.25" customHeight="1">
      <c r="A101" s="669">
        <v>79</v>
      </c>
      <c r="B101" s="26" t="s">
        <v>498</v>
      </c>
      <c r="C101" s="670">
        <v>2240</v>
      </c>
      <c r="D101" s="803">
        <v>4700</v>
      </c>
      <c r="E101" s="52" t="s">
        <v>289</v>
      </c>
      <c r="F101" s="360">
        <v>4700</v>
      </c>
      <c r="G101" s="195" t="s">
        <v>888</v>
      </c>
      <c r="H101" s="1073" t="s">
        <v>1075</v>
      </c>
      <c r="I101" s="719" t="s">
        <v>694</v>
      </c>
      <c r="J101" s="928" t="s">
        <v>694</v>
      </c>
      <c r="L101" s="402"/>
    </row>
    <row r="102" spans="1:12" ht="41.25" customHeight="1">
      <c r="A102" s="669">
        <v>80</v>
      </c>
      <c r="B102" s="26" t="s">
        <v>499</v>
      </c>
      <c r="C102" s="670">
        <v>2240</v>
      </c>
      <c r="D102" s="803">
        <v>14100</v>
      </c>
      <c r="E102" s="52" t="s">
        <v>289</v>
      </c>
      <c r="F102" s="360">
        <v>14082.92</v>
      </c>
      <c r="G102" s="195" t="s">
        <v>888</v>
      </c>
      <c r="H102" s="1073" t="s">
        <v>1075</v>
      </c>
      <c r="I102" s="719"/>
      <c r="J102" s="928"/>
      <c r="L102" s="402"/>
    </row>
    <row r="103" spans="1:11" ht="42" customHeight="1">
      <c r="A103" s="669">
        <v>81</v>
      </c>
      <c r="B103" s="388" t="s">
        <v>203</v>
      </c>
      <c r="C103" s="923">
        <v>2240</v>
      </c>
      <c r="D103" s="803">
        <v>99800</v>
      </c>
      <c r="E103" s="390" t="s">
        <v>289</v>
      </c>
      <c r="F103" s="360">
        <v>99784.4</v>
      </c>
      <c r="G103" s="976" t="s">
        <v>852</v>
      </c>
      <c r="H103" s="1074" t="s">
        <v>189</v>
      </c>
      <c r="I103" s="799" t="s">
        <v>189</v>
      </c>
      <c r="J103" s="892"/>
      <c r="K103" s="401"/>
    </row>
    <row r="104" spans="1:12" ht="34.5" customHeight="1">
      <c r="A104" s="670">
        <v>82</v>
      </c>
      <c r="B104" s="49" t="s">
        <v>242</v>
      </c>
      <c r="C104" s="670">
        <v>2240</v>
      </c>
      <c r="D104" s="803">
        <v>23801.89</v>
      </c>
      <c r="E104" s="52" t="s">
        <v>289</v>
      </c>
      <c r="F104" s="360">
        <v>22678.6</v>
      </c>
      <c r="G104" s="195" t="s">
        <v>888</v>
      </c>
      <c r="H104" s="1075" t="s">
        <v>243</v>
      </c>
      <c r="I104" s="799" t="s">
        <v>728</v>
      </c>
      <c r="J104" s="799" t="s">
        <v>728</v>
      </c>
      <c r="L104" s="401"/>
    </row>
    <row r="105" spans="1:11" ht="36" customHeight="1">
      <c r="A105" s="669">
        <v>83</v>
      </c>
      <c r="B105" s="49" t="s">
        <v>252</v>
      </c>
      <c r="C105" s="670">
        <v>2240</v>
      </c>
      <c r="D105" s="360">
        <v>69400</v>
      </c>
      <c r="E105" s="52" t="s">
        <v>289</v>
      </c>
      <c r="F105" s="58">
        <v>69338.4</v>
      </c>
      <c r="G105" s="195" t="s">
        <v>888</v>
      </c>
      <c r="H105" s="1075" t="s">
        <v>251</v>
      </c>
      <c r="I105" s="719" t="s">
        <v>687</v>
      </c>
      <c r="J105" s="573" t="s">
        <v>687</v>
      </c>
      <c r="K105" s="401"/>
    </row>
    <row r="106" spans="1:12" ht="58.5" customHeight="1">
      <c r="A106" s="669">
        <v>84</v>
      </c>
      <c r="B106" s="49" t="s">
        <v>278</v>
      </c>
      <c r="C106" s="670">
        <v>2240</v>
      </c>
      <c r="D106" s="803">
        <v>92000</v>
      </c>
      <c r="E106" s="52" t="s">
        <v>289</v>
      </c>
      <c r="F106" s="360">
        <v>91913.56</v>
      </c>
      <c r="G106" s="195" t="s">
        <v>890</v>
      </c>
      <c r="H106" s="1076" t="s">
        <v>68</v>
      </c>
      <c r="I106" s="798" t="s">
        <v>730</v>
      </c>
      <c r="J106" s="881" t="s">
        <v>730</v>
      </c>
      <c r="L106" s="401"/>
    </row>
    <row r="107" spans="1:11" ht="58.5" customHeight="1">
      <c r="A107" s="669">
        <v>85</v>
      </c>
      <c r="B107" s="49" t="s">
        <v>277</v>
      </c>
      <c r="C107" s="670">
        <v>2240</v>
      </c>
      <c r="D107" s="803">
        <v>7500</v>
      </c>
      <c r="E107" s="52" t="s">
        <v>289</v>
      </c>
      <c r="F107" s="58">
        <v>7500</v>
      </c>
      <c r="G107" s="195" t="s">
        <v>888</v>
      </c>
      <c r="H107" s="1076" t="s">
        <v>68</v>
      </c>
      <c r="I107" s="799" t="s">
        <v>730</v>
      </c>
      <c r="J107" s="881" t="s">
        <v>730</v>
      </c>
      <c r="K107" s="487" t="s">
        <v>731</v>
      </c>
    </row>
    <row r="108" spans="1:13" ht="40.5" customHeight="1">
      <c r="A108" s="669">
        <v>86</v>
      </c>
      <c r="B108" s="49" t="s">
        <v>457</v>
      </c>
      <c r="C108" s="670">
        <v>2240</v>
      </c>
      <c r="D108" s="360">
        <v>4500</v>
      </c>
      <c r="E108" s="52" t="s">
        <v>289</v>
      </c>
      <c r="F108" s="360">
        <v>4432</v>
      </c>
      <c r="G108" s="195" t="s">
        <v>888</v>
      </c>
      <c r="H108" s="1105" t="s">
        <v>69</v>
      </c>
      <c r="I108" s="719" t="s">
        <v>1080</v>
      </c>
      <c r="J108" s="573" t="s">
        <v>1080</v>
      </c>
      <c r="K108" s="401" t="s">
        <v>1080</v>
      </c>
      <c r="L108" t="s">
        <v>688</v>
      </c>
      <c r="M108" s="355"/>
    </row>
    <row r="109" spans="1:13" ht="54" customHeight="1">
      <c r="A109" s="669">
        <v>87</v>
      </c>
      <c r="B109" s="388" t="s">
        <v>267</v>
      </c>
      <c r="C109" s="923">
        <v>2240</v>
      </c>
      <c r="D109" s="803">
        <v>6000</v>
      </c>
      <c r="E109" s="390" t="s">
        <v>289</v>
      </c>
      <c r="F109" s="360">
        <v>5940</v>
      </c>
      <c r="G109" s="976" t="s">
        <v>852</v>
      </c>
      <c r="H109" s="1106" t="s">
        <v>69</v>
      </c>
      <c r="I109" s="799" t="s">
        <v>69</v>
      </c>
      <c r="J109" s="892"/>
      <c r="K109" s="401"/>
      <c r="M109" s="355"/>
    </row>
    <row r="110" spans="1:13" ht="51" customHeight="1">
      <c r="A110" s="669">
        <v>88</v>
      </c>
      <c r="B110" s="26" t="s">
        <v>458</v>
      </c>
      <c r="C110" s="670">
        <v>2240</v>
      </c>
      <c r="D110" s="360">
        <v>29700</v>
      </c>
      <c r="E110" s="52" t="s">
        <v>289</v>
      </c>
      <c r="F110" s="360">
        <v>29639.04</v>
      </c>
      <c r="G110" s="195" t="s">
        <v>888</v>
      </c>
      <c r="H110" s="1105" t="s">
        <v>69</v>
      </c>
      <c r="I110" s="719" t="s">
        <v>690</v>
      </c>
      <c r="J110" s="883" t="s">
        <v>690</v>
      </c>
      <c r="K110" t="s">
        <v>690</v>
      </c>
      <c r="L110" s="401"/>
      <c r="M110" s="355"/>
    </row>
    <row r="111" spans="1:13" ht="41.25" customHeight="1">
      <c r="A111" s="669">
        <v>89</v>
      </c>
      <c r="B111" s="26" t="s">
        <v>459</v>
      </c>
      <c r="C111" s="670">
        <v>2240</v>
      </c>
      <c r="D111" s="58">
        <v>38800</v>
      </c>
      <c r="E111" s="52" t="s">
        <v>289</v>
      </c>
      <c r="F111" s="58">
        <v>38782.8</v>
      </c>
      <c r="G111" s="195" t="s">
        <v>888</v>
      </c>
      <c r="H111" s="1105" t="s">
        <v>69</v>
      </c>
      <c r="I111" s="719" t="s">
        <v>212</v>
      </c>
      <c r="J111" s="573" t="s">
        <v>212</v>
      </c>
      <c r="K111" t="s">
        <v>690</v>
      </c>
      <c r="L111" s="487" t="s">
        <v>213</v>
      </c>
      <c r="M111" s="1114"/>
    </row>
    <row r="112" spans="1:12" ht="46.5" customHeight="1">
      <c r="A112" s="669">
        <v>90</v>
      </c>
      <c r="B112" s="49" t="s">
        <v>279</v>
      </c>
      <c r="C112" s="670">
        <v>2240</v>
      </c>
      <c r="D112" s="803">
        <v>10200</v>
      </c>
      <c r="E112" s="52" t="s">
        <v>289</v>
      </c>
      <c r="F112" s="360">
        <v>10130.8</v>
      </c>
      <c r="G112" s="195" t="s">
        <v>888</v>
      </c>
      <c r="H112" s="1070" t="s">
        <v>70</v>
      </c>
      <c r="I112" s="799" t="s">
        <v>670</v>
      </c>
      <c r="J112" s="798" t="s">
        <v>670</v>
      </c>
      <c r="L112" s="401"/>
    </row>
    <row r="113" spans="1:10" ht="37.5" customHeight="1">
      <c r="A113" s="669">
        <v>91</v>
      </c>
      <c r="B113" s="26" t="s">
        <v>495</v>
      </c>
      <c r="C113" s="670">
        <v>2240</v>
      </c>
      <c r="D113" s="360">
        <v>60180</v>
      </c>
      <c r="E113" s="52" t="s">
        <v>289</v>
      </c>
      <c r="F113" s="360">
        <v>60180</v>
      </c>
      <c r="G113" s="901" t="s">
        <v>1105</v>
      </c>
      <c r="H113" s="1070" t="s">
        <v>71</v>
      </c>
      <c r="I113" s="799" t="s">
        <v>677</v>
      </c>
      <c r="J113" s="798" t="s">
        <v>685</v>
      </c>
    </row>
    <row r="114" spans="1:10" s="244" customFormat="1" ht="39.75" customHeight="1">
      <c r="A114" s="670">
        <v>92</v>
      </c>
      <c r="B114" s="26" t="s">
        <v>894</v>
      </c>
      <c r="C114" s="670">
        <v>2240</v>
      </c>
      <c r="D114" s="803">
        <v>98500</v>
      </c>
      <c r="E114" s="52" t="s">
        <v>289</v>
      </c>
      <c r="F114" s="360">
        <v>98494.68</v>
      </c>
      <c r="G114" s="195" t="s">
        <v>888</v>
      </c>
      <c r="H114" s="1071" t="s">
        <v>72</v>
      </c>
      <c r="I114" s="799" t="s">
        <v>683</v>
      </c>
      <c r="J114" s="798" t="s">
        <v>683</v>
      </c>
    </row>
    <row r="115" spans="1:12" s="244" customFormat="1" ht="43.5" customHeight="1">
      <c r="A115" s="669">
        <v>93</v>
      </c>
      <c r="B115" s="26" t="s">
        <v>318</v>
      </c>
      <c r="C115" s="21">
        <v>2240</v>
      </c>
      <c r="D115" s="752">
        <v>33500</v>
      </c>
      <c r="E115" s="18" t="s">
        <v>289</v>
      </c>
      <c r="F115" s="58">
        <v>33432.85</v>
      </c>
      <c r="G115" s="195" t="s">
        <v>888</v>
      </c>
      <c r="H115" s="1071" t="s">
        <v>319</v>
      </c>
      <c r="I115" s="573"/>
      <c r="J115" s="573"/>
      <c r="K115"/>
      <c r="L115" s="346"/>
    </row>
    <row r="116" spans="1:13" s="355" customFormat="1" ht="33" customHeight="1">
      <c r="A116" s="669">
        <v>94</v>
      </c>
      <c r="B116" s="388" t="s">
        <v>95</v>
      </c>
      <c r="C116" s="923">
        <v>2240</v>
      </c>
      <c r="D116" s="360">
        <v>81200</v>
      </c>
      <c r="E116" s="390" t="s">
        <v>289</v>
      </c>
      <c r="F116" s="360">
        <v>81115.3</v>
      </c>
      <c r="G116" s="438" t="s">
        <v>888</v>
      </c>
      <c r="H116" s="1071" t="s">
        <v>77</v>
      </c>
      <c r="I116" s="966" t="s">
        <v>695</v>
      </c>
      <c r="J116" s="966" t="s">
        <v>695</v>
      </c>
      <c r="K116" s="372" t="s">
        <v>696</v>
      </c>
      <c r="L116" s="372"/>
      <c r="M116" s="355" t="s">
        <v>912</v>
      </c>
    </row>
    <row r="117" spans="1:11" ht="31.5" customHeight="1">
      <c r="A117" s="669">
        <v>95</v>
      </c>
      <c r="B117" s="26" t="s">
        <v>895</v>
      </c>
      <c r="C117" s="670">
        <v>2240</v>
      </c>
      <c r="D117" s="803">
        <v>99930</v>
      </c>
      <c r="E117" s="390" t="s">
        <v>289</v>
      </c>
      <c r="F117" s="360">
        <v>99930</v>
      </c>
      <c r="G117" s="195" t="s">
        <v>888</v>
      </c>
      <c r="H117" s="1070" t="s">
        <v>73</v>
      </c>
      <c r="I117" s="719" t="s">
        <v>680</v>
      </c>
      <c r="J117" s="573" t="s">
        <v>680</v>
      </c>
      <c r="K117" s="487" t="s">
        <v>211</v>
      </c>
    </row>
    <row r="118" spans="1:12" ht="30" customHeight="1">
      <c r="A118" s="669">
        <v>96</v>
      </c>
      <c r="B118" s="26" t="s">
        <v>896</v>
      </c>
      <c r="C118" s="670">
        <v>2240</v>
      </c>
      <c r="D118" s="803">
        <v>4000</v>
      </c>
      <c r="E118" s="390" t="s">
        <v>289</v>
      </c>
      <c r="F118" s="360">
        <v>3730.06</v>
      </c>
      <c r="G118" s="195" t="s">
        <v>890</v>
      </c>
      <c r="H118" s="1070" t="s">
        <v>74</v>
      </c>
      <c r="I118" s="799" t="s">
        <v>672</v>
      </c>
      <c r="J118" s="798" t="s">
        <v>672</v>
      </c>
      <c r="L118" s="401"/>
    </row>
    <row r="119" spans="1:12" ht="42.75" customHeight="1">
      <c r="A119" s="669">
        <v>97</v>
      </c>
      <c r="B119" s="26" t="s">
        <v>1073</v>
      </c>
      <c r="C119" s="670">
        <v>2240</v>
      </c>
      <c r="D119" s="803">
        <v>12300</v>
      </c>
      <c r="E119" s="52" t="s">
        <v>289</v>
      </c>
      <c r="F119" s="360">
        <v>12252</v>
      </c>
      <c r="G119" s="195" t="s">
        <v>888</v>
      </c>
      <c r="H119" s="675" t="s">
        <v>408</v>
      </c>
      <c r="I119" s="719" t="s">
        <v>690</v>
      </c>
      <c r="J119" s="883" t="s">
        <v>690</v>
      </c>
      <c r="L119" s="420"/>
    </row>
    <row r="120" spans="1:10" ht="41.25" customHeight="1">
      <c r="A120" s="669">
        <v>98</v>
      </c>
      <c r="B120" s="26" t="s">
        <v>506</v>
      </c>
      <c r="C120" s="670">
        <v>2240</v>
      </c>
      <c r="D120" s="360">
        <v>99900</v>
      </c>
      <c r="E120" s="52" t="s">
        <v>289</v>
      </c>
      <c r="F120" s="360">
        <v>99900</v>
      </c>
      <c r="G120" s="195" t="s">
        <v>888</v>
      </c>
      <c r="H120" s="1070" t="s">
        <v>76</v>
      </c>
      <c r="I120" s="719" t="s">
        <v>694</v>
      </c>
      <c r="J120" s="928" t="s">
        <v>694</v>
      </c>
    </row>
    <row r="121" spans="1:12" ht="38.25" customHeight="1">
      <c r="A121" s="669">
        <v>99</v>
      </c>
      <c r="B121" s="26" t="s">
        <v>1150</v>
      </c>
      <c r="C121" s="670">
        <v>2240</v>
      </c>
      <c r="D121" s="360">
        <v>30500</v>
      </c>
      <c r="E121" s="52" t="s">
        <v>289</v>
      </c>
      <c r="F121" s="58">
        <v>30433.71</v>
      </c>
      <c r="G121" s="195" t="s">
        <v>888</v>
      </c>
      <c r="H121" s="1070" t="s">
        <v>71</v>
      </c>
      <c r="I121" s="719" t="s">
        <v>215</v>
      </c>
      <c r="J121" s="878" t="s">
        <v>215</v>
      </c>
      <c r="K121" s="876" t="s">
        <v>678</v>
      </c>
      <c r="L121" s="28"/>
    </row>
    <row r="122" spans="1:12" ht="39" customHeight="1">
      <c r="A122" s="669">
        <v>100</v>
      </c>
      <c r="B122" s="26" t="s">
        <v>1086</v>
      </c>
      <c r="C122" s="670">
        <v>2240</v>
      </c>
      <c r="D122" s="275">
        <v>38400</v>
      </c>
      <c r="E122" s="52" t="s">
        <v>289</v>
      </c>
      <c r="F122" s="58">
        <v>38400</v>
      </c>
      <c r="G122" s="195" t="s">
        <v>888</v>
      </c>
      <c r="H122" s="1070" t="s">
        <v>1085</v>
      </c>
      <c r="I122" s="719" t="s">
        <v>697</v>
      </c>
      <c r="J122" s="573" t="s">
        <v>697</v>
      </c>
      <c r="K122" s="28"/>
      <c r="L122" s="28"/>
    </row>
    <row r="123" spans="1:12" s="244" customFormat="1" ht="41.25" customHeight="1">
      <c r="A123" s="669">
        <v>101</v>
      </c>
      <c r="B123" s="388" t="s">
        <v>153</v>
      </c>
      <c r="C123" s="923">
        <v>2240</v>
      </c>
      <c r="D123" s="360">
        <v>79400</v>
      </c>
      <c r="E123" s="390" t="s">
        <v>289</v>
      </c>
      <c r="F123" s="360">
        <v>79400</v>
      </c>
      <c r="G123" s="438" t="s">
        <v>890</v>
      </c>
      <c r="H123" s="1107" t="s">
        <v>1087</v>
      </c>
      <c r="I123" s="719" t="s">
        <v>698</v>
      </c>
      <c r="J123" s="573" t="s">
        <v>698</v>
      </c>
      <c r="L123" s="402"/>
    </row>
    <row r="124" spans="1:13" ht="35.25" customHeight="1">
      <c r="A124" s="669">
        <v>102</v>
      </c>
      <c r="B124" s="49" t="s">
        <v>244</v>
      </c>
      <c r="C124" s="670">
        <v>2240</v>
      </c>
      <c r="D124" s="58">
        <v>5300</v>
      </c>
      <c r="E124" s="52" t="s">
        <v>289</v>
      </c>
      <c r="F124" s="58">
        <v>5287.8</v>
      </c>
      <c r="G124" s="195" t="s">
        <v>888</v>
      </c>
      <c r="H124" s="1107" t="s">
        <v>907</v>
      </c>
      <c r="I124" s="719" t="s">
        <v>684</v>
      </c>
      <c r="J124" s="929" t="s">
        <v>684</v>
      </c>
      <c r="K124" t="s">
        <v>727</v>
      </c>
      <c r="L124" s="487" t="s">
        <v>210</v>
      </c>
      <c r="M124" t="s">
        <v>535</v>
      </c>
    </row>
    <row r="125" spans="1:10" s="244" customFormat="1" ht="40.5" customHeight="1">
      <c r="A125" s="669">
        <v>103</v>
      </c>
      <c r="B125" s="978" t="s">
        <v>1088</v>
      </c>
      <c r="C125" s="670">
        <v>2240</v>
      </c>
      <c r="D125" s="275">
        <v>50700</v>
      </c>
      <c r="E125" s="52" t="s">
        <v>289</v>
      </c>
      <c r="F125" s="58">
        <v>50655</v>
      </c>
      <c r="G125" s="195" t="s">
        <v>888</v>
      </c>
      <c r="H125" s="1070" t="s">
        <v>78</v>
      </c>
      <c r="I125" s="799" t="s">
        <v>674</v>
      </c>
      <c r="J125" s="798" t="s">
        <v>674</v>
      </c>
    </row>
    <row r="126" spans="1:12" ht="38.25" customHeight="1">
      <c r="A126" s="670">
        <v>104</v>
      </c>
      <c r="B126" s="26" t="s">
        <v>154</v>
      </c>
      <c r="C126" s="670">
        <v>2240</v>
      </c>
      <c r="D126" s="275">
        <v>1900</v>
      </c>
      <c r="E126" s="52" t="s">
        <v>289</v>
      </c>
      <c r="F126" s="58">
        <v>1836</v>
      </c>
      <c r="G126" s="195" t="s">
        <v>890</v>
      </c>
      <c r="H126" s="675" t="s">
        <v>407</v>
      </c>
      <c r="I126" s="965" t="s">
        <v>700</v>
      </c>
      <c r="J126" s="550" t="s">
        <v>700</v>
      </c>
      <c r="L126" s="422"/>
    </row>
    <row r="127" spans="1:12" s="244" customFormat="1" ht="29.25" customHeight="1">
      <c r="A127" s="669">
        <v>105</v>
      </c>
      <c r="B127" s="26" t="s">
        <v>756</v>
      </c>
      <c r="C127" s="670">
        <v>2240</v>
      </c>
      <c r="D127" s="360">
        <v>6700</v>
      </c>
      <c r="E127" s="52" t="s">
        <v>289</v>
      </c>
      <c r="F127" s="156">
        <v>6667.88</v>
      </c>
      <c r="G127" s="236" t="s">
        <v>890</v>
      </c>
      <c r="H127" s="1070" t="s">
        <v>926</v>
      </c>
      <c r="I127" s="720" t="s">
        <v>573</v>
      </c>
      <c r="J127" s="799" t="s">
        <v>573</v>
      </c>
      <c r="K127" s="395"/>
      <c r="L127" s="395"/>
    </row>
    <row r="128" spans="1:13" s="356" customFormat="1" ht="39.75" customHeight="1">
      <c r="A128" s="669">
        <v>106</v>
      </c>
      <c r="B128" s="388" t="s">
        <v>757</v>
      </c>
      <c r="C128" s="923">
        <v>2240</v>
      </c>
      <c r="D128" s="360">
        <v>81700</v>
      </c>
      <c r="E128" s="390" t="s">
        <v>289</v>
      </c>
      <c r="F128" s="360">
        <v>81673.68</v>
      </c>
      <c r="G128" s="438" t="s">
        <v>890</v>
      </c>
      <c r="H128" s="1071" t="s">
        <v>48</v>
      </c>
      <c r="I128" s="965" t="s">
        <v>678</v>
      </c>
      <c r="J128" s="965" t="s">
        <v>678</v>
      </c>
      <c r="K128" s="395"/>
      <c r="L128" s="358"/>
      <c r="M128" s="356" t="s">
        <v>911</v>
      </c>
    </row>
    <row r="129" spans="1:12" s="244" customFormat="1" ht="46.5" customHeight="1">
      <c r="A129" s="669">
        <v>107</v>
      </c>
      <c r="B129" s="49" t="s">
        <v>1178</v>
      </c>
      <c r="C129" s="670">
        <v>2240</v>
      </c>
      <c r="D129" s="275">
        <v>11000</v>
      </c>
      <c r="E129" s="52" t="s">
        <v>289</v>
      </c>
      <c r="F129" s="58">
        <v>10901.34</v>
      </c>
      <c r="G129" s="195" t="s">
        <v>890</v>
      </c>
      <c r="H129" s="1070" t="s">
        <v>925</v>
      </c>
      <c r="I129" s="965" t="s">
        <v>669</v>
      </c>
      <c r="J129" s="550" t="s">
        <v>669</v>
      </c>
      <c r="L129" s="401"/>
    </row>
    <row r="130" spans="1:12" ht="45.75" customHeight="1">
      <c r="A130" s="669">
        <v>108</v>
      </c>
      <c r="B130" s="153" t="s">
        <v>761</v>
      </c>
      <c r="C130" s="670">
        <v>2240</v>
      </c>
      <c r="D130" s="803">
        <v>1000</v>
      </c>
      <c r="E130" s="52" t="s">
        <v>289</v>
      </c>
      <c r="F130" s="58">
        <v>936</v>
      </c>
      <c r="G130" s="195" t="s">
        <v>890</v>
      </c>
      <c r="H130" s="1070" t="s">
        <v>927</v>
      </c>
      <c r="I130" s="965" t="s">
        <v>701</v>
      </c>
      <c r="J130" s="550" t="s">
        <v>701</v>
      </c>
      <c r="K130" s="423"/>
      <c r="L130" s="28"/>
    </row>
    <row r="131" spans="1:12" ht="92.25" customHeight="1">
      <c r="A131" s="669">
        <v>109</v>
      </c>
      <c r="B131" s="388" t="s">
        <v>410</v>
      </c>
      <c r="C131" s="923">
        <v>2240</v>
      </c>
      <c r="D131" s="803">
        <v>96900</v>
      </c>
      <c r="E131" s="390" t="s">
        <v>289</v>
      </c>
      <c r="F131" s="360">
        <v>96840</v>
      </c>
      <c r="G131" s="976" t="s">
        <v>1106</v>
      </c>
      <c r="H131" s="1071" t="s">
        <v>197</v>
      </c>
      <c r="I131" s="799" t="s">
        <v>197</v>
      </c>
      <c r="J131" s="892" t="s">
        <v>197</v>
      </c>
      <c r="K131" s="423"/>
      <c r="L131" s="28"/>
    </row>
    <row r="132" spans="1:12" ht="31.5" customHeight="1">
      <c r="A132" s="669">
        <v>110</v>
      </c>
      <c r="B132" s="388" t="s">
        <v>503</v>
      </c>
      <c r="C132" s="923">
        <v>2240</v>
      </c>
      <c r="D132" s="803">
        <v>64700</v>
      </c>
      <c r="E132" s="390" t="s">
        <v>289</v>
      </c>
      <c r="F132" s="360">
        <v>64674</v>
      </c>
      <c r="G132" s="438" t="s">
        <v>890</v>
      </c>
      <c r="H132" s="1071" t="s">
        <v>198</v>
      </c>
      <c r="I132" s="799" t="s">
        <v>198</v>
      </c>
      <c r="J132" s="892" t="s">
        <v>198</v>
      </c>
      <c r="K132" s="423"/>
      <c r="L132" s="28"/>
    </row>
    <row r="133" spans="1:12" s="244" customFormat="1" ht="47.25" customHeight="1">
      <c r="A133" s="670">
        <v>111</v>
      </c>
      <c r="B133" s="26" t="s">
        <v>36</v>
      </c>
      <c r="C133" s="670">
        <v>2240</v>
      </c>
      <c r="D133" s="360">
        <v>40500</v>
      </c>
      <c r="E133" s="52" t="s">
        <v>289</v>
      </c>
      <c r="F133" s="156">
        <v>40500</v>
      </c>
      <c r="G133" s="171" t="s">
        <v>890</v>
      </c>
      <c r="H133" s="1070" t="s">
        <v>848</v>
      </c>
      <c r="I133" s="550" t="s">
        <v>687</v>
      </c>
      <c r="J133" s="550" t="s">
        <v>687</v>
      </c>
      <c r="K133" s="358"/>
      <c r="L133" s="249"/>
    </row>
    <row r="134" spans="1:12" s="244" customFormat="1" ht="27" customHeight="1">
      <c r="A134" s="669">
        <v>112</v>
      </c>
      <c r="B134" s="388" t="s">
        <v>502</v>
      </c>
      <c r="C134" s="923">
        <v>2240</v>
      </c>
      <c r="D134" s="803">
        <v>98000</v>
      </c>
      <c r="E134" s="390" t="s">
        <v>289</v>
      </c>
      <c r="F134" s="360">
        <v>98000</v>
      </c>
      <c r="G134" s="976" t="s">
        <v>852</v>
      </c>
      <c r="H134" s="1071" t="s">
        <v>196</v>
      </c>
      <c r="I134" s="799" t="s">
        <v>196</v>
      </c>
      <c r="J134" s="892" t="s">
        <v>196</v>
      </c>
      <c r="K134" s="877" t="s">
        <v>681</v>
      </c>
      <c r="L134" s="346"/>
    </row>
    <row r="135" spans="1:12" s="244" customFormat="1" ht="53.25" customHeight="1">
      <c r="A135" s="669">
        <v>113</v>
      </c>
      <c r="B135" s="26" t="s">
        <v>37</v>
      </c>
      <c r="C135" s="670">
        <v>2240</v>
      </c>
      <c r="D135" s="803">
        <v>52200</v>
      </c>
      <c r="E135" s="52" t="s">
        <v>289</v>
      </c>
      <c r="F135" s="517">
        <v>52200</v>
      </c>
      <c r="G135" s="901" t="s">
        <v>1105</v>
      </c>
      <c r="H135" s="1070" t="s">
        <v>849</v>
      </c>
      <c r="I135" s="798" t="s">
        <v>1101</v>
      </c>
      <c r="J135" s="798" t="s">
        <v>1101</v>
      </c>
      <c r="K135" s="487" t="s">
        <v>1101</v>
      </c>
      <c r="L135" s="346"/>
    </row>
    <row r="136" spans="1:12" s="244" customFormat="1" ht="55.5" customHeight="1">
      <c r="A136" s="669">
        <v>114</v>
      </c>
      <c r="B136" s="188" t="s">
        <v>38</v>
      </c>
      <c r="C136" s="670">
        <v>2240</v>
      </c>
      <c r="D136" s="803">
        <v>23800</v>
      </c>
      <c r="E136" s="52" t="s">
        <v>289</v>
      </c>
      <c r="F136" s="58">
        <v>23800</v>
      </c>
      <c r="G136" s="195" t="s">
        <v>890</v>
      </c>
      <c r="H136" s="1070" t="s">
        <v>850</v>
      </c>
      <c r="I136" s="812" t="s">
        <v>134</v>
      </c>
      <c r="J136" s="880" t="s">
        <v>134</v>
      </c>
      <c r="K136" s="487"/>
      <c r="L136" s="346"/>
    </row>
    <row r="137" spans="1:12" s="244" customFormat="1" ht="44.25" customHeight="1">
      <c r="A137" s="669">
        <v>115</v>
      </c>
      <c r="B137" s="49" t="s">
        <v>52</v>
      </c>
      <c r="C137" s="21">
        <v>2240</v>
      </c>
      <c r="D137" s="360">
        <v>36000</v>
      </c>
      <c r="E137" s="18" t="s">
        <v>289</v>
      </c>
      <c r="F137" s="58">
        <v>35935.52</v>
      </c>
      <c r="G137" s="195" t="s">
        <v>888</v>
      </c>
      <c r="H137" s="1070" t="s">
        <v>53</v>
      </c>
      <c r="I137" s="573"/>
      <c r="J137" s="573" t="s">
        <v>490</v>
      </c>
      <c r="K137" t="s">
        <v>1111</v>
      </c>
      <c r="L137" s="346"/>
    </row>
    <row r="138" spans="1:12" s="244" customFormat="1" ht="26.25" customHeight="1">
      <c r="A138" s="669">
        <v>116</v>
      </c>
      <c r="B138" s="26" t="s">
        <v>1037</v>
      </c>
      <c r="C138" s="21">
        <v>2240</v>
      </c>
      <c r="D138" s="752">
        <v>22800</v>
      </c>
      <c r="E138" s="18" t="s">
        <v>289</v>
      </c>
      <c r="F138" s="58">
        <v>22734</v>
      </c>
      <c r="G138" s="195" t="s">
        <v>888</v>
      </c>
      <c r="H138" s="1070" t="s">
        <v>441</v>
      </c>
      <c r="I138" s="573"/>
      <c r="J138" s="573" t="s">
        <v>494</v>
      </c>
      <c r="K138" s="487"/>
      <c r="L138" s="346"/>
    </row>
    <row r="139" spans="1:12" s="356" customFormat="1" ht="36.75" customHeight="1">
      <c r="A139" s="669">
        <v>117</v>
      </c>
      <c r="B139" s="388" t="s">
        <v>909</v>
      </c>
      <c r="C139" s="978">
        <v>2240</v>
      </c>
      <c r="D139" s="752">
        <v>400</v>
      </c>
      <c r="E139" s="350" t="s">
        <v>289</v>
      </c>
      <c r="F139" s="360">
        <v>329.02</v>
      </c>
      <c r="G139" s="438" t="s">
        <v>890</v>
      </c>
      <c r="H139" s="1071" t="s">
        <v>908</v>
      </c>
      <c r="I139" s="719"/>
      <c r="J139" s="719"/>
      <c r="K139" s="355"/>
      <c r="L139" s="997"/>
    </row>
    <row r="140" spans="1:12" s="244" customFormat="1" ht="27" customHeight="1">
      <c r="A140" s="669">
        <v>118</v>
      </c>
      <c r="B140" s="388" t="s">
        <v>1039</v>
      </c>
      <c r="C140" s="978">
        <v>2240</v>
      </c>
      <c r="D140" s="752">
        <v>10400</v>
      </c>
      <c r="E140" s="350" t="s">
        <v>289</v>
      </c>
      <c r="F140" s="360">
        <v>10400</v>
      </c>
      <c r="G140" s="438" t="s">
        <v>890</v>
      </c>
      <c r="H140" s="1071" t="s">
        <v>443</v>
      </c>
      <c r="I140" s="719"/>
      <c r="J140" s="925"/>
      <c r="K140"/>
      <c r="L140" s="346"/>
    </row>
    <row r="141" spans="1:12" s="244" customFormat="1" ht="56.25" customHeight="1">
      <c r="A141" s="669">
        <v>119</v>
      </c>
      <c r="B141" s="388" t="s">
        <v>1040</v>
      </c>
      <c r="C141" s="978">
        <v>2240</v>
      </c>
      <c r="D141" s="752">
        <v>3600</v>
      </c>
      <c r="E141" s="350" t="s">
        <v>289</v>
      </c>
      <c r="F141" s="360">
        <v>3564</v>
      </c>
      <c r="G141" s="438" t="s">
        <v>890</v>
      </c>
      <c r="H141" s="1071" t="s">
        <v>442</v>
      </c>
      <c r="I141" s="719"/>
      <c r="J141" s="925"/>
      <c r="K141"/>
      <c r="L141" s="346"/>
    </row>
    <row r="142" spans="1:12" s="244" customFormat="1" ht="63.75" customHeight="1">
      <c r="A142" s="669">
        <v>120</v>
      </c>
      <c r="B142" s="1032" t="s">
        <v>1041</v>
      </c>
      <c r="C142" s="980">
        <v>2240</v>
      </c>
      <c r="D142" s="981">
        <v>21000</v>
      </c>
      <c r="E142" s="962" t="s">
        <v>289</v>
      </c>
      <c r="F142" s="368">
        <v>20990</v>
      </c>
      <c r="G142" s="982" t="s">
        <v>888</v>
      </c>
      <c r="H142" s="1077" t="s">
        <v>521</v>
      </c>
      <c r="I142" s="719"/>
      <c r="J142" s="940"/>
      <c r="K142"/>
      <c r="L142" s="346"/>
    </row>
    <row r="143" spans="1:12" s="244" customFormat="1" ht="24.75" customHeight="1">
      <c r="A143" s="669">
        <v>121</v>
      </c>
      <c r="B143" s="388" t="s">
        <v>905</v>
      </c>
      <c r="C143" s="978">
        <v>2240</v>
      </c>
      <c r="D143" s="752">
        <v>51800</v>
      </c>
      <c r="E143" s="350" t="s">
        <v>289</v>
      </c>
      <c r="F143" s="360">
        <v>51744</v>
      </c>
      <c r="G143" s="438" t="s">
        <v>888</v>
      </c>
      <c r="H143" s="1071" t="s">
        <v>906</v>
      </c>
      <c r="I143" s="719"/>
      <c r="J143" s="940"/>
      <c r="K143"/>
      <c r="L143" s="346"/>
    </row>
    <row r="144" spans="1:12" s="244" customFormat="1" ht="54.75" customHeight="1">
      <c r="A144" s="669">
        <v>122</v>
      </c>
      <c r="B144" s="388" t="s">
        <v>967</v>
      </c>
      <c r="C144" s="978">
        <v>2240</v>
      </c>
      <c r="D144" s="1028">
        <v>6000</v>
      </c>
      <c r="E144" s="350" t="s">
        <v>289</v>
      </c>
      <c r="F144" s="360">
        <v>6000</v>
      </c>
      <c r="G144" s="438" t="s">
        <v>890</v>
      </c>
      <c r="H144" s="1071" t="s">
        <v>1051</v>
      </c>
      <c r="I144" s="1021"/>
      <c r="J144" s="1022"/>
      <c r="K144"/>
      <c r="L144" s="346"/>
    </row>
    <row r="145" spans="1:13" s="244" customFormat="1" ht="69.75" customHeight="1">
      <c r="A145" s="669">
        <v>123</v>
      </c>
      <c r="B145" s="438" t="s">
        <v>131</v>
      </c>
      <c r="C145" s="978">
        <v>2240</v>
      </c>
      <c r="D145" s="1028">
        <v>75240</v>
      </c>
      <c r="E145" s="350" t="s">
        <v>289</v>
      </c>
      <c r="F145" s="360">
        <v>75240</v>
      </c>
      <c r="G145" s="438" t="s">
        <v>890</v>
      </c>
      <c r="H145" s="1108" t="s">
        <v>928</v>
      </c>
      <c r="I145" s="1021"/>
      <c r="J145" s="1022"/>
      <c r="K145"/>
      <c r="L145" s="346"/>
      <c r="M145" s="1031"/>
    </row>
    <row r="146" spans="1:12" s="244" customFormat="1" ht="51" customHeight="1">
      <c r="A146" s="670">
        <v>124</v>
      </c>
      <c r="B146" s="438" t="s">
        <v>421</v>
      </c>
      <c r="C146" s="978">
        <v>2240</v>
      </c>
      <c r="D146" s="1028">
        <v>18000</v>
      </c>
      <c r="E146" s="350" t="s">
        <v>289</v>
      </c>
      <c r="F146" s="360">
        <v>18000</v>
      </c>
      <c r="G146" s="438" t="s">
        <v>890</v>
      </c>
      <c r="H146" s="1108" t="s">
        <v>928</v>
      </c>
      <c r="I146" s="1021"/>
      <c r="J146" s="1022"/>
      <c r="K146"/>
      <c r="L146" s="346"/>
    </row>
    <row r="147" spans="1:12" ht="42.75" customHeight="1">
      <c r="A147" s="669">
        <v>125</v>
      </c>
      <c r="B147" s="49" t="s">
        <v>760</v>
      </c>
      <c r="C147" s="670">
        <v>2240</v>
      </c>
      <c r="D147" s="360">
        <v>700</v>
      </c>
      <c r="E147" s="52" t="s">
        <v>289</v>
      </c>
      <c r="F147" s="58">
        <v>684</v>
      </c>
      <c r="G147" s="195" t="s">
        <v>890</v>
      </c>
      <c r="H147" s="1108" t="s">
        <v>928</v>
      </c>
      <c r="I147" s="966" t="s">
        <v>695</v>
      </c>
      <c r="J147" s="931" t="s">
        <v>695</v>
      </c>
      <c r="K147" s="423" t="s">
        <v>1094</v>
      </c>
      <c r="L147" s="28"/>
    </row>
    <row r="148" spans="1:12" s="244" customFormat="1" ht="63" customHeight="1">
      <c r="A148" s="669">
        <v>126</v>
      </c>
      <c r="B148" s="438" t="s">
        <v>326</v>
      </c>
      <c r="C148" s="978">
        <v>2240</v>
      </c>
      <c r="D148" s="1028">
        <v>10000</v>
      </c>
      <c r="E148" s="350" t="s">
        <v>289</v>
      </c>
      <c r="F148" s="360">
        <v>10000</v>
      </c>
      <c r="G148" s="438" t="s">
        <v>890</v>
      </c>
      <c r="H148" s="1078" t="s">
        <v>384</v>
      </c>
      <c r="I148" s="1021"/>
      <c r="J148" s="1022"/>
      <c r="K148"/>
      <c r="L148" s="346"/>
    </row>
    <row r="149" spans="1:12" s="244" customFormat="1" ht="63" customHeight="1">
      <c r="A149" s="670">
        <v>127</v>
      </c>
      <c r="B149" s="438" t="s">
        <v>860</v>
      </c>
      <c r="C149" s="978">
        <v>2240</v>
      </c>
      <c r="D149" s="1028">
        <v>6000</v>
      </c>
      <c r="E149" s="350" t="s">
        <v>289</v>
      </c>
      <c r="F149" s="360">
        <v>6000</v>
      </c>
      <c r="G149" s="438" t="s">
        <v>890</v>
      </c>
      <c r="H149" s="1078" t="s">
        <v>167</v>
      </c>
      <c r="I149" s="1021"/>
      <c r="J149" s="1022"/>
      <c r="K149"/>
      <c r="L149" s="346"/>
    </row>
    <row r="150" spans="1:12" s="244" customFormat="1" ht="52.5" customHeight="1">
      <c r="A150" s="669">
        <v>128</v>
      </c>
      <c r="B150" s="438" t="s">
        <v>861</v>
      </c>
      <c r="C150" s="978">
        <v>2240</v>
      </c>
      <c r="D150" s="1028">
        <v>7800</v>
      </c>
      <c r="E150" s="350" t="s">
        <v>289</v>
      </c>
      <c r="F150" s="360">
        <v>7800</v>
      </c>
      <c r="G150" s="438" t="s">
        <v>890</v>
      </c>
      <c r="H150" s="1078" t="s">
        <v>167</v>
      </c>
      <c r="I150" s="1021"/>
      <c r="J150" s="1022"/>
      <c r="K150"/>
      <c r="L150" s="346"/>
    </row>
    <row r="151" spans="1:12" s="244" customFormat="1" ht="58.5" customHeight="1">
      <c r="A151" s="669">
        <v>129</v>
      </c>
      <c r="B151" s="438" t="s">
        <v>496</v>
      </c>
      <c r="C151" s="388">
        <v>2240</v>
      </c>
      <c r="D151" s="1110">
        <v>10900</v>
      </c>
      <c r="E151" s="390" t="s">
        <v>289</v>
      </c>
      <c r="F151" s="1111">
        <v>10828.42</v>
      </c>
      <c r="G151" s="1112" t="s">
        <v>890</v>
      </c>
      <c r="H151" s="1113"/>
      <c r="I151" s="1021"/>
      <c r="J151" s="1022"/>
      <c r="K151"/>
      <c r="L151" s="346"/>
    </row>
    <row r="152" spans="1:12" s="244" customFormat="1" ht="23.25" customHeight="1" hidden="1" thickBot="1">
      <c r="A152" s="1023"/>
      <c r="B152" s="1024" t="s">
        <v>851</v>
      </c>
      <c r="C152" s="993">
        <v>2240</v>
      </c>
      <c r="D152" s="1025">
        <f>SUM(D97:D151)</f>
        <v>2207171.89</v>
      </c>
      <c r="E152" s="1026" t="s">
        <v>289</v>
      </c>
      <c r="F152" s="1027">
        <f>SUM(F97:F151)</f>
        <v>2204149.5</v>
      </c>
      <c r="G152" s="945"/>
      <c r="H152" s="1079"/>
      <c r="I152" s="1015"/>
      <c r="J152" s="944"/>
      <c r="K152" s="955"/>
      <c r="L152" s="346"/>
    </row>
    <row r="153" spans="1:12" s="244" customFormat="1" ht="18" customHeight="1" hidden="1">
      <c r="A153" s="669">
        <v>75</v>
      </c>
      <c r="B153" s="524" t="s">
        <v>137</v>
      </c>
      <c r="C153" s="941">
        <v>2240</v>
      </c>
      <c r="D153" s="797"/>
      <c r="E153" s="684"/>
      <c r="F153" s="526"/>
      <c r="G153" s="813"/>
      <c r="H153" s="1080"/>
      <c r="I153" s="798"/>
      <c r="J153" s="942"/>
      <c r="K153" s="746"/>
      <c r="L153" s="747"/>
    </row>
    <row r="154" spans="1:12" ht="26.25" customHeight="1" hidden="1">
      <c r="A154" s="9"/>
      <c r="B154" s="299" t="s">
        <v>431</v>
      </c>
      <c r="C154" s="10">
        <v>2240</v>
      </c>
      <c r="D154" s="267"/>
      <c r="E154" s="18"/>
      <c r="F154" s="126"/>
      <c r="G154" s="642"/>
      <c r="H154" s="1081"/>
      <c r="I154" s="550"/>
      <c r="J154" s="550"/>
      <c r="K154" s="347" t="e">
        <f>D154+#REF!+#REF!</f>
        <v>#REF!</v>
      </c>
      <c r="L154" s="391"/>
    </row>
    <row r="155" spans="1:12" ht="26.25" customHeight="1" hidden="1">
      <c r="A155" s="186"/>
      <c r="B155" s="932" t="s">
        <v>1133</v>
      </c>
      <c r="C155" s="107">
        <v>2240</v>
      </c>
      <c r="D155" s="272"/>
      <c r="E155" s="108"/>
      <c r="F155" s="117"/>
      <c r="G155" s="97"/>
      <c r="H155" s="675"/>
      <c r="I155" s="550"/>
      <c r="J155" s="731"/>
      <c r="K155" s="347"/>
      <c r="L155" s="391"/>
    </row>
    <row r="156" spans="1:11" ht="52.5" customHeight="1">
      <c r="A156" s="889">
        <v>130</v>
      </c>
      <c r="B156" s="965" t="s">
        <v>301</v>
      </c>
      <c r="C156" s="923">
        <v>2240</v>
      </c>
      <c r="D156" s="803">
        <v>55202.45</v>
      </c>
      <c r="E156" s="390" t="s">
        <v>289</v>
      </c>
      <c r="F156" s="360">
        <v>55202.45</v>
      </c>
      <c r="G156" s="438" t="s">
        <v>888</v>
      </c>
      <c r="H156" s="675" t="s">
        <v>469</v>
      </c>
      <c r="I156" s="799" t="s">
        <v>727</v>
      </c>
      <c r="J156" s="799" t="s">
        <v>727</v>
      </c>
      <c r="K156" s="401" t="s">
        <v>710</v>
      </c>
    </row>
    <row r="157" spans="1:11" ht="55.5" customHeight="1">
      <c r="A157" s="889">
        <v>131</v>
      </c>
      <c r="B157" s="965" t="s">
        <v>305</v>
      </c>
      <c r="C157" s="923">
        <v>2240</v>
      </c>
      <c r="D157" s="803">
        <v>5104.86</v>
      </c>
      <c r="E157" s="390" t="s">
        <v>289</v>
      </c>
      <c r="F157" s="360">
        <v>5104.86</v>
      </c>
      <c r="G157" s="438" t="s">
        <v>888</v>
      </c>
      <c r="H157" s="1082" t="s">
        <v>928</v>
      </c>
      <c r="I157" s="799"/>
      <c r="J157" s="799"/>
      <c r="K157" s="401"/>
    </row>
    <row r="158" spans="1:11" ht="21" customHeight="1" hidden="1" thickBot="1">
      <c r="A158" s="889"/>
      <c r="B158" s="1054" t="s">
        <v>304</v>
      </c>
      <c r="C158" s="1049"/>
      <c r="D158" s="1051">
        <f>SUM(D156:D157)</f>
        <v>60307.31</v>
      </c>
      <c r="E158" s="1052"/>
      <c r="F158" s="1053">
        <f>SUM(F156:F157)</f>
        <v>60307.31</v>
      </c>
      <c r="G158" s="1050"/>
      <c r="H158" s="1083"/>
      <c r="I158" s="799"/>
      <c r="J158" s="799"/>
      <c r="K158" s="401"/>
    </row>
    <row r="159" spans="1:12" ht="26.25" customHeight="1" hidden="1">
      <c r="A159" s="9"/>
      <c r="B159" s="1047" t="s">
        <v>302</v>
      </c>
      <c r="C159" s="352">
        <v>2240</v>
      </c>
      <c r="D159" s="384">
        <f>SUM(D160:D161)</f>
        <v>332000</v>
      </c>
      <c r="E159" s="1048" t="s">
        <v>289</v>
      </c>
      <c r="F159" s="384">
        <f>SUM(F160:F161)</f>
        <v>331948.8</v>
      </c>
      <c r="G159" s="352"/>
      <c r="H159" s="906"/>
      <c r="I159" s="550"/>
      <c r="J159" s="550"/>
      <c r="K159" s="347"/>
      <c r="L159" s="391"/>
    </row>
    <row r="160" spans="1:12" ht="41.25" customHeight="1" hidden="1">
      <c r="A160" s="9"/>
      <c r="B160" s="949" t="s">
        <v>929</v>
      </c>
      <c r="C160" s="21">
        <v>2240</v>
      </c>
      <c r="D160" s="267">
        <v>332000</v>
      </c>
      <c r="E160" s="52" t="s">
        <v>289</v>
      </c>
      <c r="F160" s="7">
        <v>331948.8</v>
      </c>
      <c r="G160" s="21" t="s">
        <v>327</v>
      </c>
      <c r="H160" s="675" t="s">
        <v>910</v>
      </c>
      <c r="I160" s="550"/>
      <c r="J160" s="550"/>
      <c r="K160" s="347"/>
      <c r="L160" s="391"/>
    </row>
    <row r="161" spans="1:12" ht="115.5" customHeight="1" hidden="1" thickBot="1">
      <c r="A161" s="186"/>
      <c r="B161" s="1020" t="s">
        <v>30</v>
      </c>
      <c r="C161" s="97">
        <v>2240</v>
      </c>
      <c r="D161" s="272">
        <v>0</v>
      </c>
      <c r="E161" s="155" t="s">
        <v>289</v>
      </c>
      <c r="F161" s="117">
        <v>0</v>
      </c>
      <c r="G161" s="97" t="s">
        <v>447</v>
      </c>
      <c r="H161" s="181" t="s">
        <v>468</v>
      </c>
      <c r="I161" s="550"/>
      <c r="J161" s="731"/>
      <c r="K161" s="347"/>
      <c r="L161" s="391"/>
    </row>
    <row r="162" spans="1:13" ht="42.75" customHeight="1" hidden="1">
      <c r="A162" s="186"/>
      <c r="B162" s="948" t="s">
        <v>448</v>
      </c>
      <c r="C162" s="97">
        <v>2240</v>
      </c>
      <c r="D162" s="272">
        <f>SUM(D163:D171)</f>
        <v>25203628.41</v>
      </c>
      <c r="E162" s="155" t="s">
        <v>289</v>
      </c>
      <c r="F162" s="272">
        <f>SUM(F163:F171)</f>
        <v>25203628.41</v>
      </c>
      <c r="G162" s="97"/>
      <c r="H162" s="181"/>
      <c r="I162" s="970"/>
      <c r="J162" s="731"/>
      <c r="K162" s="347"/>
      <c r="L162" s="391"/>
      <c r="M162" s="347">
        <f>D162-F162</f>
        <v>0</v>
      </c>
    </row>
    <row r="163" spans="1:12" ht="89.25" customHeight="1" hidden="1">
      <c r="A163" s="9"/>
      <c r="B163" s="1042" t="s">
        <v>1065</v>
      </c>
      <c r="C163" s="21">
        <v>2240</v>
      </c>
      <c r="D163" s="267">
        <v>1705988.51</v>
      </c>
      <c r="E163" s="52" t="s">
        <v>289</v>
      </c>
      <c r="F163" s="267">
        <v>1705988.51</v>
      </c>
      <c r="G163" s="97" t="s">
        <v>447</v>
      </c>
      <c r="H163" s="675" t="s">
        <v>469</v>
      </c>
      <c r="I163" s="970"/>
      <c r="J163" s="731"/>
      <c r="K163" s="347"/>
      <c r="L163" s="391"/>
    </row>
    <row r="164" spans="1:12" ht="89.25" customHeight="1" hidden="1">
      <c r="A164" s="9"/>
      <c r="B164" s="1043" t="s">
        <v>1066</v>
      </c>
      <c r="C164" s="21">
        <v>2240</v>
      </c>
      <c r="D164" s="267">
        <v>2090255.04</v>
      </c>
      <c r="E164" s="52" t="s">
        <v>289</v>
      </c>
      <c r="F164" s="267">
        <v>2090255.04</v>
      </c>
      <c r="G164" s="97" t="s">
        <v>447</v>
      </c>
      <c r="H164" s="675" t="s">
        <v>469</v>
      </c>
      <c r="I164" s="970"/>
      <c r="J164" s="731"/>
      <c r="K164" s="347"/>
      <c r="L164" s="391"/>
    </row>
    <row r="165" spans="1:12" ht="72.75" customHeight="1" hidden="1">
      <c r="A165" s="9"/>
      <c r="B165" s="1043" t="s">
        <v>555</v>
      </c>
      <c r="C165" s="21">
        <v>2240</v>
      </c>
      <c r="D165" s="267">
        <v>644017.24</v>
      </c>
      <c r="E165" s="52" t="s">
        <v>289</v>
      </c>
      <c r="F165" s="267">
        <v>644017.24</v>
      </c>
      <c r="G165" s="97" t="s">
        <v>447</v>
      </c>
      <c r="H165" s="675" t="s">
        <v>469</v>
      </c>
      <c r="I165" s="970"/>
      <c r="J165" s="731"/>
      <c r="K165" s="347"/>
      <c r="L165" s="391"/>
    </row>
    <row r="166" spans="1:12" ht="63" customHeight="1" hidden="1">
      <c r="A166" s="9"/>
      <c r="B166" s="1043" t="s">
        <v>1067</v>
      </c>
      <c r="C166" s="21">
        <v>2240</v>
      </c>
      <c r="D166" s="267">
        <v>197946.62</v>
      </c>
      <c r="E166" s="52" t="s">
        <v>289</v>
      </c>
      <c r="F166" s="267">
        <v>197946.62</v>
      </c>
      <c r="G166" s="97" t="s">
        <v>447</v>
      </c>
      <c r="H166" s="675" t="s">
        <v>469</v>
      </c>
      <c r="I166" s="970"/>
      <c r="J166" s="731"/>
      <c r="K166" s="347"/>
      <c r="L166" s="391"/>
    </row>
    <row r="167" spans="1:12" ht="79.5" customHeight="1" hidden="1">
      <c r="A167" s="9"/>
      <c r="B167" s="1043" t="s">
        <v>445</v>
      </c>
      <c r="C167" s="21">
        <v>2240</v>
      </c>
      <c r="D167" s="267">
        <v>15160125.22</v>
      </c>
      <c r="E167" s="52" t="s">
        <v>289</v>
      </c>
      <c r="F167" s="267">
        <v>15160125.22</v>
      </c>
      <c r="G167" s="97" t="s">
        <v>447</v>
      </c>
      <c r="H167" s="675" t="s">
        <v>469</v>
      </c>
      <c r="I167" s="970"/>
      <c r="J167" s="731"/>
      <c r="K167" s="347"/>
      <c r="L167" s="391"/>
    </row>
    <row r="168" spans="1:12" ht="89.25" customHeight="1" hidden="1">
      <c r="A168" s="186"/>
      <c r="B168" s="1044" t="s">
        <v>446</v>
      </c>
      <c r="C168" s="97">
        <v>2240</v>
      </c>
      <c r="D168" s="272">
        <v>2026078.78</v>
      </c>
      <c r="E168" s="155" t="s">
        <v>289</v>
      </c>
      <c r="F168" s="272">
        <v>2026078.78</v>
      </c>
      <c r="G168" s="97" t="s">
        <v>447</v>
      </c>
      <c r="H168" s="675" t="s">
        <v>469</v>
      </c>
      <c r="I168" s="970"/>
      <c r="J168" s="731"/>
      <c r="K168" s="347"/>
      <c r="L168" s="391"/>
    </row>
    <row r="169" spans="1:12" ht="75" customHeight="1" hidden="1">
      <c r="A169" s="9"/>
      <c r="B169" s="1045" t="s">
        <v>1072</v>
      </c>
      <c r="C169" s="21">
        <v>2240</v>
      </c>
      <c r="D169" s="267">
        <v>672224.83</v>
      </c>
      <c r="E169" s="52" t="s">
        <v>289</v>
      </c>
      <c r="F169" s="267">
        <v>672224.83</v>
      </c>
      <c r="G169" s="97" t="s">
        <v>447</v>
      </c>
      <c r="H169" s="675" t="s">
        <v>469</v>
      </c>
      <c r="I169" s="970"/>
      <c r="J169" s="731"/>
      <c r="K169" s="347"/>
      <c r="L169" s="391"/>
    </row>
    <row r="170" spans="1:12" ht="89.25" customHeight="1" hidden="1">
      <c r="A170" s="9"/>
      <c r="B170" s="1045" t="s">
        <v>248</v>
      </c>
      <c r="C170" s="21">
        <v>2240</v>
      </c>
      <c r="D170" s="267">
        <v>1808475.45</v>
      </c>
      <c r="E170" s="52" t="s">
        <v>289</v>
      </c>
      <c r="F170" s="267">
        <v>1808475.45</v>
      </c>
      <c r="G170" s="97" t="s">
        <v>447</v>
      </c>
      <c r="H170" s="675" t="s">
        <v>469</v>
      </c>
      <c r="I170" s="970"/>
      <c r="J170" s="731"/>
      <c r="K170" s="347"/>
      <c r="L170" s="391"/>
    </row>
    <row r="171" spans="1:12" ht="60.75" customHeight="1" hidden="1">
      <c r="A171" s="9"/>
      <c r="B171" s="1045" t="s">
        <v>753</v>
      </c>
      <c r="C171" s="21">
        <v>2240</v>
      </c>
      <c r="D171" s="267">
        <v>898516.72</v>
      </c>
      <c r="E171" s="52" t="s">
        <v>289</v>
      </c>
      <c r="F171" s="267">
        <v>898516.72</v>
      </c>
      <c r="G171" s="97" t="s">
        <v>447</v>
      </c>
      <c r="H171" s="675" t="s">
        <v>469</v>
      </c>
      <c r="I171" s="970"/>
      <c r="J171" s="731"/>
      <c r="K171" s="347"/>
      <c r="L171" s="391"/>
    </row>
    <row r="172" spans="1:12" ht="32.25" customHeight="1" hidden="1">
      <c r="A172" s="9"/>
      <c r="B172" s="926" t="s">
        <v>879</v>
      </c>
      <c r="C172" s="21">
        <v>2240</v>
      </c>
      <c r="D172" s="267">
        <f>D152+D159</f>
        <v>2539171.89</v>
      </c>
      <c r="E172" s="52" t="s">
        <v>289</v>
      </c>
      <c r="F172" s="267">
        <f>F152+F159</f>
        <v>2536098.3</v>
      </c>
      <c r="G172" s="21"/>
      <c r="H172" s="675"/>
      <c r="I172" s="970"/>
      <c r="J172" s="550"/>
      <c r="K172" s="347"/>
      <c r="L172" s="391"/>
    </row>
    <row r="173" spans="1:13" s="244" customFormat="1" ht="30" customHeight="1" hidden="1">
      <c r="A173" s="923"/>
      <c r="B173" s="794" t="s">
        <v>880</v>
      </c>
      <c r="C173" s="21">
        <v>2240</v>
      </c>
      <c r="D173" s="1046">
        <v>279228.11</v>
      </c>
      <c r="E173" s="52" t="s">
        <v>289</v>
      </c>
      <c r="F173" s="748">
        <v>279228.11</v>
      </c>
      <c r="G173" s="26"/>
      <c r="H173" s="675"/>
      <c r="I173" s="1015"/>
      <c r="J173" s="573"/>
      <c r="K173" s="956">
        <f>F152+F160+F173</f>
        <v>2815326.4099999997</v>
      </c>
      <c r="L173" s="346"/>
      <c r="M173" s="346"/>
    </row>
    <row r="174" spans="1:13" s="244" customFormat="1" ht="30" customHeight="1" hidden="1" thickBot="1">
      <c r="A174" s="1016"/>
      <c r="B174" s="1033" t="s">
        <v>522</v>
      </c>
      <c r="C174" s="97">
        <v>2240</v>
      </c>
      <c r="D174" s="1034">
        <v>2818400</v>
      </c>
      <c r="E174" s="155" t="s">
        <v>289</v>
      </c>
      <c r="F174" s="1034">
        <v>2818400</v>
      </c>
      <c r="G174" s="188"/>
      <c r="H174" s="1084"/>
      <c r="I174" s="573"/>
      <c r="J174" s="946"/>
      <c r="K174"/>
      <c r="L174" s="346"/>
      <c r="M174" s="747">
        <f>F172+F173</f>
        <v>2815326.4099999997</v>
      </c>
    </row>
    <row r="175" spans="1:12" ht="21.75" customHeight="1" hidden="1" thickBot="1">
      <c r="A175" s="935"/>
      <c r="B175" s="1017" t="s">
        <v>854</v>
      </c>
      <c r="C175" s="640">
        <v>2240</v>
      </c>
      <c r="D175" s="963">
        <f>D174-D173-D172</f>
        <v>0</v>
      </c>
      <c r="E175" s="992" t="s">
        <v>289</v>
      </c>
      <c r="F175" s="963">
        <f>F174-F173-F172</f>
        <v>3073.5900000003166</v>
      </c>
      <c r="G175" s="640"/>
      <c r="H175" s="1085"/>
      <c r="I175" s="970"/>
      <c r="J175" s="723"/>
      <c r="K175" s="347"/>
      <c r="L175" s="391"/>
    </row>
    <row r="176" spans="1:13" ht="26.25" customHeight="1" hidden="1">
      <c r="A176" s="933"/>
      <c r="B176" s="1055" t="s">
        <v>306</v>
      </c>
      <c r="C176" s="501">
        <v>2240</v>
      </c>
      <c r="D176" s="384">
        <f>SUM(D162,D158)</f>
        <v>25263935.72</v>
      </c>
      <c r="E176" s="194" t="s">
        <v>289</v>
      </c>
      <c r="F176" s="384">
        <f>SUM(F162,F158)</f>
        <v>25263935.72</v>
      </c>
      <c r="G176" s="352"/>
      <c r="H176" s="906"/>
      <c r="I176" s="550"/>
      <c r="J176" s="730"/>
      <c r="K176" s="347"/>
      <c r="L176" s="391"/>
      <c r="M176" s="347"/>
    </row>
    <row r="177" spans="1:14" ht="26.25" customHeight="1" hidden="1">
      <c r="A177" s="9"/>
      <c r="B177" s="1056" t="s">
        <v>200</v>
      </c>
      <c r="C177" s="10">
        <v>2240</v>
      </c>
      <c r="D177" s="267">
        <v>5273125.06</v>
      </c>
      <c r="E177" s="684" t="s">
        <v>289</v>
      </c>
      <c r="F177" s="1101">
        <v>5273125.06</v>
      </c>
      <c r="G177" s="352"/>
      <c r="H177" s="675"/>
      <c r="I177" s="550"/>
      <c r="J177" s="550"/>
      <c r="K177" s="347" t="s">
        <v>19</v>
      </c>
      <c r="L177" s="391"/>
      <c r="M177" s="1099">
        <f>SUM(F176:F177)</f>
        <v>30537060.779999997</v>
      </c>
      <c r="N177" s="347"/>
    </row>
    <row r="178" spans="1:12" ht="29.25" customHeight="1" hidden="1" thickBot="1">
      <c r="A178" s="186"/>
      <c r="B178" s="1057" t="s">
        <v>343</v>
      </c>
      <c r="C178" s="107">
        <v>2240</v>
      </c>
      <c r="D178" s="1034">
        <v>33538100</v>
      </c>
      <c r="E178" s="155" t="s">
        <v>289</v>
      </c>
      <c r="F178" s="1034">
        <v>33538100</v>
      </c>
      <c r="G178" s="999"/>
      <c r="H178" s="181"/>
      <c r="I178" s="550"/>
      <c r="J178" s="550"/>
      <c r="K178" s="347"/>
      <c r="L178" s="391"/>
    </row>
    <row r="179" spans="1:12" ht="21.75" customHeight="1" hidden="1" thickBot="1">
      <c r="A179" s="935"/>
      <c r="B179" s="1058" t="s">
        <v>18</v>
      </c>
      <c r="C179" s="637">
        <v>2240</v>
      </c>
      <c r="D179" s="638">
        <f>D178-D177-D176</f>
        <v>3001039.2200000025</v>
      </c>
      <c r="E179" s="992" t="s">
        <v>289</v>
      </c>
      <c r="F179" s="638">
        <f>F178-F177-F176</f>
        <v>3001039.2200000025</v>
      </c>
      <c r="G179" s="640"/>
      <c r="H179" s="1085"/>
      <c r="I179" s="970"/>
      <c r="J179" s="550"/>
      <c r="K179" s="347"/>
      <c r="L179" s="391"/>
    </row>
    <row r="180" spans="1:14" s="29" customFormat="1" ht="21" customHeight="1" hidden="1">
      <c r="A180" s="1781" t="s">
        <v>161</v>
      </c>
      <c r="B180" s="1819"/>
      <c r="C180" s="1819"/>
      <c r="D180" s="1819"/>
      <c r="E180" s="1819"/>
      <c r="F180" s="600"/>
      <c r="G180" s="902"/>
      <c r="H180" s="1086"/>
      <c r="I180" s="564"/>
      <c r="J180" s="564"/>
      <c r="N180" s="46"/>
    </row>
    <row r="181" spans="1:14" s="29" customFormat="1" ht="15.75" hidden="1">
      <c r="A181" s="26">
        <v>130</v>
      </c>
      <c r="B181" s="49" t="s">
        <v>249</v>
      </c>
      <c r="C181" s="49">
        <v>2250</v>
      </c>
      <c r="D181" s="378">
        <v>50000</v>
      </c>
      <c r="E181" s="814" t="s">
        <v>289</v>
      </c>
      <c r="F181" s="1103">
        <v>50000</v>
      </c>
      <c r="G181" s="11" t="s">
        <v>888</v>
      </c>
      <c r="H181" s="1087" t="s">
        <v>782</v>
      </c>
      <c r="I181" s="541" t="s">
        <v>1053</v>
      </c>
      <c r="J181" s="755" t="s">
        <v>1053</v>
      </c>
      <c r="K181" s="508" t="s">
        <v>717</v>
      </c>
      <c r="N181" s="403"/>
    </row>
    <row r="182" spans="1:15" ht="15.75" hidden="1">
      <c r="A182" s="959">
        <v>131</v>
      </c>
      <c r="B182" s="32" t="s">
        <v>1033</v>
      </c>
      <c r="C182" s="49">
        <v>2250</v>
      </c>
      <c r="D182" s="1390">
        <v>245955.13</v>
      </c>
      <c r="E182" s="814" t="s">
        <v>289</v>
      </c>
      <c r="F182" s="914">
        <v>228685.71</v>
      </c>
      <c r="G182" s="11" t="s">
        <v>547</v>
      </c>
      <c r="H182" s="1087"/>
      <c r="I182" s="541"/>
      <c r="J182" s="541"/>
      <c r="K182" s="256"/>
      <c r="M182">
        <v>93951.71</v>
      </c>
      <c r="N182" s="1037" t="s">
        <v>1113</v>
      </c>
      <c r="O182" s="403"/>
    </row>
    <row r="183" spans="1:15" ht="28.5" customHeight="1" hidden="1">
      <c r="A183" s="959">
        <v>132</v>
      </c>
      <c r="B183" s="794" t="s">
        <v>199</v>
      </c>
      <c r="C183" s="49">
        <v>2250</v>
      </c>
      <c r="D183" s="1390">
        <v>4044.87</v>
      </c>
      <c r="E183" s="18" t="s">
        <v>289</v>
      </c>
      <c r="F183" s="914">
        <v>4044.87</v>
      </c>
      <c r="G183" s="9"/>
      <c r="H183" s="1062"/>
      <c r="I183" s="541"/>
      <c r="J183" s="541"/>
      <c r="K183" s="256"/>
      <c r="N183" s="405"/>
      <c r="O183" s="403"/>
    </row>
    <row r="184" spans="1:15" ht="15.75" hidden="1">
      <c r="A184" s="9"/>
      <c r="B184" s="49" t="s">
        <v>201</v>
      </c>
      <c r="C184" s="49">
        <v>2250</v>
      </c>
      <c r="D184" s="1391">
        <f>SUM(D181:D183)</f>
        <v>300000</v>
      </c>
      <c r="E184" s="18" t="s">
        <v>289</v>
      </c>
      <c r="F184" s="912">
        <f>SUM(F181:F183)</f>
        <v>282730.57999999996</v>
      </c>
      <c r="G184" s="9"/>
      <c r="H184" s="1062"/>
      <c r="I184" s="541"/>
      <c r="J184" s="541"/>
      <c r="K184" s="256"/>
      <c r="N184" s="405"/>
      <c r="O184" s="403"/>
    </row>
    <row r="185" spans="1:15" ht="16.5" hidden="1" thickBot="1">
      <c r="A185" s="9"/>
      <c r="B185" s="137" t="s">
        <v>1024</v>
      </c>
      <c r="C185" s="49">
        <v>2250</v>
      </c>
      <c r="D185" s="1391">
        <v>300000</v>
      </c>
      <c r="E185" s="18" t="s">
        <v>289</v>
      </c>
      <c r="F185" s="1391">
        <v>300000</v>
      </c>
      <c r="G185" s="9"/>
      <c r="H185" s="1062"/>
      <c r="I185" s="541"/>
      <c r="J185" s="541"/>
      <c r="K185" s="256"/>
      <c r="N185" s="405"/>
      <c r="O185" s="403"/>
    </row>
    <row r="186" spans="1:15" ht="15.75" hidden="1">
      <c r="A186" s="9"/>
      <c r="B186" s="23" t="s">
        <v>1029</v>
      </c>
      <c r="C186" s="49">
        <v>2250</v>
      </c>
      <c r="D186" s="1390">
        <f>SUM(D185-D184)</f>
        <v>0</v>
      </c>
      <c r="E186" s="18" t="s">
        <v>289</v>
      </c>
      <c r="F186" s="1390">
        <f>SUM(F185-F184)</f>
        <v>17269.420000000042</v>
      </c>
      <c r="G186" s="9"/>
      <c r="H186" s="1062"/>
      <c r="I186" s="541"/>
      <c r="J186" s="541"/>
      <c r="K186" s="256"/>
      <c r="N186" s="405"/>
      <c r="O186" s="403"/>
    </row>
    <row r="187" spans="1:10" s="29" customFormat="1" ht="25.5" customHeight="1">
      <c r="A187" s="1803" t="s">
        <v>162</v>
      </c>
      <c r="B187" s="1772"/>
      <c r="C187" s="1772"/>
      <c r="D187" s="1772"/>
      <c r="E187" s="1773"/>
      <c r="F187" s="736"/>
      <c r="G187" s="903"/>
      <c r="H187" s="1088"/>
      <c r="I187" s="564"/>
      <c r="J187" s="564"/>
    </row>
    <row r="188" spans="1:12" s="35" customFormat="1" ht="36" customHeight="1">
      <c r="A188" s="118">
        <v>132</v>
      </c>
      <c r="B188" s="12" t="s">
        <v>930</v>
      </c>
      <c r="C188" s="118">
        <v>2271</v>
      </c>
      <c r="D188" s="610">
        <v>450000</v>
      </c>
      <c r="E188" s="108" t="s">
        <v>289</v>
      </c>
      <c r="F188" s="896">
        <v>450000</v>
      </c>
      <c r="G188" s="119" t="s">
        <v>576</v>
      </c>
      <c r="H188" s="1087" t="s">
        <v>783</v>
      </c>
      <c r="I188" s="551" t="s">
        <v>1103</v>
      </c>
      <c r="J188" s="551" t="s">
        <v>1103</v>
      </c>
      <c r="K188" s="33"/>
      <c r="L188" s="34"/>
    </row>
    <row r="189" spans="1:12" s="35" customFormat="1" ht="18" customHeight="1" hidden="1">
      <c r="A189" s="12"/>
      <c r="B189" s="22" t="s">
        <v>1133</v>
      </c>
      <c r="C189" s="12">
        <v>2271</v>
      </c>
      <c r="D189" s="738">
        <f>SUM(D188)</f>
        <v>450000</v>
      </c>
      <c r="E189" s="18" t="s">
        <v>289</v>
      </c>
      <c r="F189" s="897">
        <f>SUM(F188)</f>
        <v>450000</v>
      </c>
      <c r="G189" s="11"/>
      <c r="H189" s="1087"/>
      <c r="I189" s="551"/>
      <c r="J189" s="551"/>
      <c r="K189" s="33"/>
      <c r="L189" s="34"/>
    </row>
    <row r="190" spans="1:12" s="35" customFormat="1" ht="27" customHeight="1" hidden="1">
      <c r="A190" s="12"/>
      <c r="B190" s="646" t="s">
        <v>623</v>
      </c>
      <c r="C190" s="12">
        <v>2271</v>
      </c>
      <c r="D190" s="738">
        <f>SUM(D191,D192)</f>
        <v>1869119.5</v>
      </c>
      <c r="E190" s="18" t="s">
        <v>289</v>
      </c>
      <c r="F190" s="738">
        <f>SUM(F191,F192)</f>
        <v>1869119.5</v>
      </c>
      <c r="G190" s="11"/>
      <c r="H190" s="1087"/>
      <c r="I190" s="551"/>
      <c r="J190" s="551"/>
      <c r="K190" s="33"/>
      <c r="L190" s="34"/>
    </row>
    <row r="191" spans="1:12" s="35" customFormat="1" ht="58.5" customHeight="1" hidden="1">
      <c r="A191" s="12"/>
      <c r="B191" s="953" t="s">
        <v>81</v>
      </c>
      <c r="C191" s="12">
        <v>2271</v>
      </c>
      <c r="D191" s="738">
        <v>1800000</v>
      </c>
      <c r="E191" s="52" t="s">
        <v>289</v>
      </c>
      <c r="F191" s="921">
        <v>1800000</v>
      </c>
      <c r="G191" s="11" t="s">
        <v>98</v>
      </c>
      <c r="H191" s="1087" t="s">
        <v>783</v>
      </c>
      <c r="I191" s="551" t="s">
        <v>1103</v>
      </c>
      <c r="J191" s="551" t="s">
        <v>1103</v>
      </c>
      <c r="K191" s="33"/>
      <c r="L191" s="34"/>
    </row>
    <row r="192" spans="1:12" s="35" customFormat="1" ht="30" customHeight="1">
      <c r="A192" s="977">
        <v>133</v>
      </c>
      <c r="B192" s="977" t="s">
        <v>1114</v>
      </c>
      <c r="C192" s="977">
        <v>2271</v>
      </c>
      <c r="D192" s="1401">
        <v>69119.5</v>
      </c>
      <c r="E192" s="350" t="s">
        <v>289</v>
      </c>
      <c r="F192" s="1038">
        <v>69119.5</v>
      </c>
      <c r="G192" s="1039"/>
      <c r="H192" s="1087" t="s">
        <v>783</v>
      </c>
      <c r="I192" s="551"/>
      <c r="J192" s="551"/>
      <c r="K192" s="33"/>
      <c r="L192" s="34"/>
    </row>
    <row r="193" spans="1:12" s="35" customFormat="1" ht="16.5" customHeight="1" hidden="1">
      <c r="A193" s="12"/>
      <c r="B193" s="960" t="s">
        <v>875</v>
      </c>
      <c r="C193" s="12">
        <v>2271</v>
      </c>
      <c r="D193" s="738">
        <f>SUM(D189+D190)</f>
        <v>2319119.5</v>
      </c>
      <c r="E193" s="52" t="s">
        <v>289</v>
      </c>
      <c r="F193" s="738">
        <f>SUM(F189+F190)</f>
        <v>2319119.5</v>
      </c>
      <c r="G193" s="11"/>
      <c r="H193" s="1087"/>
      <c r="I193" s="551"/>
      <c r="J193" s="551"/>
      <c r="K193" s="33"/>
      <c r="L193" s="34"/>
    </row>
    <row r="194" spans="1:12" s="35" customFormat="1" ht="18" customHeight="1" hidden="1" thickBot="1">
      <c r="A194" s="12"/>
      <c r="B194" s="137" t="s">
        <v>1024</v>
      </c>
      <c r="C194" s="12">
        <v>2271</v>
      </c>
      <c r="D194" s="738">
        <v>2400000</v>
      </c>
      <c r="E194" s="52" t="s">
        <v>289</v>
      </c>
      <c r="F194" s="738">
        <v>2400000</v>
      </c>
      <c r="G194" s="11"/>
      <c r="H194" s="1087"/>
      <c r="I194" s="551"/>
      <c r="J194" s="551"/>
      <c r="K194" s="33"/>
      <c r="L194" s="34"/>
    </row>
    <row r="195" spans="1:12" s="35" customFormat="1" ht="18" customHeight="1" hidden="1">
      <c r="A195" s="12"/>
      <c r="B195" s="23" t="s">
        <v>1029</v>
      </c>
      <c r="C195" s="12">
        <v>2271</v>
      </c>
      <c r="D195" s="738">
        <f>SUM(D194-D190-D189)</f>
        <v>80880.5</v>
      </c>
      <c r="E195" s="52" t="s">
        <v>289</v>
      </c>
      <c r="F195" s="738">
        <f>SUM(F194-F190-F189)</f>
        <v>80880.5</v>
      </c>
      <c r="G195" s="11"/>
      <c r="H195" s="1087"/>
      <c r="I195" s="551"/>
      <c r="J195" s="551"/>
      <c r="K195" s="33"/>
      <c r="L195" s="34"/>
    </row>
    <row r="196" spans="1:10" s="39" customFormat="1" ht="27" customHeight="1">
      <c r="A196" s="1806" t="s">
        <v>187</v>
      </c>
      <c r="B196" s="1767"/>
      <c r="C196" s="1767"/>
      <c r="D196" s="1767"/>
      <c r="E196" s="1767"/>
      <c r="F196" s="789"/>
      <c r="G196" s="742"/>
      <c r="H196" s="1089"/>
      <c r="I196" s="534"/>
      <c r="J196" s="534"/>
    </row>
    <row r="197" spans="1:14" s="40" customFormat="1" ht="42.75" customHeight="1">
      <c r="A197" s="118">
        <v>134</v>
      </c>
      <c r="B197" s="118" t="s">
        <v>1042</v>
      </c>
      <c r="C197" s="118">
        <v>2272</v>
      </c>
      <c r="D197" s="749">
        <v>84000</v>
      </c>
      <c r="E197" s="108" t="s">
        <v>289</v>
      </c>
      <c r="F197" s="896">
        <v>59722</v>
      </c>
      <c r="G197" s="119" t="s">
        <v>888</v>
      </c>
      <c r="H197" s="1087" t="s">
        <v>1045</v>
      </c>
      <c r="I197" s="551" t="s">
        <v>1043</v>
      </c>
      <c r="J197" s="551" t="s">
        <v>1057</v>
      </c>
      <c r="K197" s="27"/>
      <c r="L197" s="27"/>
      <c r="M197" s="27"/>
      <c r="N197" s="35"/>
    </row>
    <row r="198" spans="1:13" s="4" customFormat="1" ht="16.5" customHeight="1" hidden="1">
      <c r="A198" s="21"/>
      <c r="B198" s="41" t="s">
        <v>1133</v>
      </c>
      <c r="C198" s="5">
        <v>2272</v>
      </c>
      <c r="D198" s="7">
        <f>SUM(D197:D197)</f>
        <v>84000</v>
      </c>
      <c r="E198" s="18" t="s">
        <v>289</v>
      </c>
      <c r="F198" s="893">
        <f>F197</f>
        <v>59722</v>
      </c>
      <c r="G198" s="904"/>
      <c r="H198" s="1090"/>
      <c r="I198" s="541"/>
      <c r="J198" s="541"/>
      <c r="K198" s="42"/>
      <c r="L198" s="42"/>
      <c r="M198" s="42"/>
    </row>
    <row r="199" spans="1:13" s="4" customFormat="1" ht="16.5" customHeight="1" hidden="1" thickBot="1">
      <c r="A199" s="21"/>
      <c r="B199" s="137" t="s">
        <v>1024</v>
      </c>
      <c r="C199" s="5">
        <v>2272</v>
      </c>
      <c r="D199" s="7">
        <v>84000</v>
      </c>
      <c r="E199" s="18" t="s">
        <v>289</v>
      </c>
      <c r="F199" s="7">
        <v>84000</v>
      </c>
      <c r="G199" s="964"/>
      <c r="H199" s="1090"/>
      <c r="I199" s="541"/>
      <c r="J199" s="541"/>
      <c r="K199" s="42"/>
      <c r="L199" s="42"/>
      <c r="M199" s="42"/>
    </row>
    <row r="200" spans="1:13" s="4" customFormat="1" ht="16.5" customHeight="1" hidden="1">
      <c r="A200" s="21"/>
      <c r="B200" s="23" t="s">
        <v>1029</v>
      </c>
      <c r="C200" s="5">
        <v>2272</v>
      </c>
      <c r="D200" s="7">
        <f>SUM(D199-D198)</f>
        <v>0</v>
      </c>
      <c r="E200" s="18"/>
      <c r="F200" s="909">
        <f>SUM(F199-F198)</f>
        <v>24278</v>
      </c>
      <c r="G200" s="964"/>
      <c r="H200" s="1090"/>
      <c r="I200" s="541"/>
      <c r="J200" s="541"/>
      <c r="K200" s="42"/>
      <c r="L200" s="42"/>
      <c r="M200" s="42"/>
    </row>
    <row r="201" spans="1:13" s="4" customFormat="1" ht="21.75" customHeight="1">
      <c r="A201" s="1763" t="s">
        <v>163</v>
      </c>
      <c r="B201" s="1763"/>
      <c r="C201" s="1763"/>
      <c r="D201" s="1763"/>
      <c r="E201" s="1763"/>
      <c r="F201" s="694"/>
      <c r="G201" s="905"/>
      <c r="H201" s="1090"/>
      <c r="I201" s="541"/>
      <c r="J201" s="541"/>
      <c r="K201" s="42"/>
      <c r="L201" s="42"/>
      <c r="M201" s="42"/>
    </row>
    <row r="202" spans="1:14" s="44" customFormat="1" ht="22.5" customHeight="1">
      <c r="A202" s="12">
        <v>135</v>
      </c>
      <c r="B202" s="12" t="s">
        <v>188</v>
      </c>
      <c r="C202" s="12">
        <v>2273</v>
      </c>
      <c r="D202" s="349">
        <v>310000</v>
      </c>
      <c r="E202" s="18" t="s">
        <v>289</v>
      </c>
      <c r="F202" s="898">
        <v>310000</v>
      </c>
      <c r="G202" s="675" t="s">
        <v>932</v>
      </c>
      <c r="H202" s="675" t="s">
        <v>784</v>
      </c>
      <c r="I202" s="527" t="s">
        <v>1104</v>
      </c>
      <c r="J202" s="527" t="s">
        <v>1110</v>
      </c>
      <c r="K202" s="27"/>
      <c r="L202" s="27"/>
      <c r="M202" s="27"/>
      <c r="N202" s="43"/>
    </row>
    <row r="203" spans="1:14" s="44" customFormat="1" ht="37.5" customHeight="1">
      <c r="A203" s="12">
        <v>136</v>
      </c>
      <c r="B203" s="12" t="s">
        <v>317</v>
      </c>
      <c r="C203" s="12">
        <v>2273</v>
      </c>
      <c r="D203" s="619">
        <v>99900</v>
      </c>
      <c r="E203" s="18" t="s">
        <v>289</v>
      </c>
      <c r="F203" s="898">
        <v>99900</v>
      </c>
      <c r="G203" s="675" t="s">
        <v>888</v>
      </c>
      <c r="H203" s="675" t="s">
        <v>784</v>
      </c>
      <c r="I203" s="527" t="s">
        <v>1104</v>
      </c>
      <c r="J203" s="527" t="s">
        <v>1110</v>
      </c>
      <c r="K203" s="27"/>
      <c r="L203" s="27"/>
      <c r="M203" s="27"/>
      <c r="N203" s="43"/>
    </row>
    <row r="204" spans="1:14" s="44" customFormat="1" ht="42.75" customHeight="1">
      <c r="A204" s="12">
        <v>137</v>
      </c>
      <c r="B204" s="12" t="s">
        <v>530</v>
      </c>
      <c r="C204" s="12">
        <v>2273</v>
      </c>
      <c r="D204" s="676">
        <v>1080</v>
      </c>
      <c r="E204" s="18" t="s">
        <v>289</v>
      </c>
      <c r="F204" s="899">
        <v>1080</v>
      </c>
      <c r="G204" s="906" t="s">
        <v>888</v>
      </c>
      <c r="H204" s="675" t="s">
        <v>785</v>
      </c>
      <c r="I204" s="527" t="s">
        <v>1110</v>
      </c>
      <c r="J204" s="527" t="s">
        <v>1104</v>
      </c>
      <c r="K204" s="27"/>
      <c r="L204" s="27"/>
      <c r="M204" s="27"/>
      <c r="N204" s="43"/>
    </row>
    <row r="205" spans="1:13" s="29" customFormat="1" ht="15.75" hidden="1">
      <c r="A205" s="305"/>
      <c r="B205" s="45" t="s">
        <v>1133</v>
      </c>
      <c r="C205" s="5">
        <v>2273</v>
      </c>
      <c r="D205" s="7">
        <f>SUM(D202:D204)</f>
        <v>410980</v>
      </c>
      <c r="E205" s="18" t="s">
        <v>289</v>
      </c>
      <c r="F205" s="895">
        <f>SUM(F202:F204)</f>
        <v>410980</v>
      </c>
      <c r="G205" s="902"/>
      <c r="H205" s="1088"/>
      <c r="I205" s="564"/>
      <c r="J205" s="564"/>
      <c r="K205" s="46"/>
      <c r="L205" s="47"/>
      <c r="M205" s="46"/>
    </row>
    <row r="206" spans="1:13" s="29" customFormat="1" ht="15.75" hidden="1">
      <c r="A206" s="180"/>
      <c r="B206" s="646" t="s">
        <v>623</v>
      </c>
      <c r="C206" s="12">
        <v>2273</v>
      </c>
      <c r="D206" s="7">
        <f>SUM(D207)</f>
        <v>1325000</v>
      </c>
      <c r="E206" s="18" t="s">
        <v>289</v>
      </c>
      <c r="F206" s="7">
        <f>SUM(F207)</f>
        <v>1325000</v>
      </c>
      <c r="G206" s="902"/>
      <c r="H206" s="1088"/>
      <c r="I206" s="564"/>
      <c r="J206" s="564"/>
      <c r="K206" s="46"/>
      <c r="L206" s="47"/>
      <c r="M206" s="46"/>
    </row>
    <row r="207" spans="1:13" s="29" customFormat="1" ht="15.75" hidden="1">
      <c r="A207" s="180"/>
      <c r="B207" s="953" t="s">
        <v>82</v>
      </c>
      <c r="C207" s="12">
        <v>2273</v>
      </c>
      <c r="D207" s="7">
        <v>1325000</v>
      </c>
      <c r="E207" s="52" t="s">
        <v>289</v>
      </c>
      <c r="F207" s="909">
        <v>1325000</v>
      </c>
      <c r="G207" s="906" t="s">
        <v>98</v>
      </c>
      <c r="H207" s="675" t="s">
        <v>784</v>
      </c>
      <c r="I207" s="954" t="s">
        <v>1110</v>
      </c>
      <c r="J207" s="954" t="s">
        <v>1110</v>
      </c>
      <c r="K207" s="46"/>
      <c r="L207" s="47"/>
      <c r="M207" s="46"/>
    </row>
    <row r="208" spans="1:13" s="29" customFormat="1" ht="16.5" hidden="1" thickBot="1">
      <c r="A208" s="180"/>
      <c r="B208" s="137" t="s">
        <v>1024</v>
      </c>
      <c r="C208" s="12">
        <v>2273</v>
      </c>
      <c r="D208" s="7">
        <v>1794000</v>
      </c>
      <c r="E208" s="52" t="s">
        <v>289</v>
      </c>
      <c r="F208" s="7">
        <v>1794000</v>
      </c>
      <c r="G208" s="902"/>
      <c r="H208" s="1088"/>
      <c r="I208" s="564"/>
      <c r="J208" s="564"/>
      <c r="K208" s="46"/>
      <c r="L208" s="47"/>
      <c r="M208" s="46"/>
    </row>
    <row r="209" spans="1:13" s="29" customFormat="1" ht="15.75" hidden="1">
      <c r="A209" s="180"/>
      <c r="B209" s="23" t="s">
        <v>1029</v>
      </c>
      <c r="C209" s="12">
        <v>2273</v>
      </c>
      <c r="D209" s="7">
        <f>SUM(D208-D207-D205)</f>
        <v>58020</v>
      </c>
      <c r="E209" s="52" t="s">
        <v>289</v>
      </c>
      <c r="F209" s="7">
        <f>SUM(F208-F207-F205)</f>
        <v>58020</v>
      </c>
      <c r="G209" s="902"/>
      <c r="H209" s="1088"/>
      <c r="I209" s="564"/>
      <c r="J209" s="564"/>
      <c r="K209" s="46"/>
      <c r="L209" s="47"/>
      <c r="M209" s="46"/>
    </row>
    <row r="210" spans="1:12" s="4" customFormat="1" ht="31.5" customHeight="1">
      <c r="A210" s="1763" t="s">
        <v>185</v>
      </c>
      <c r="B210" s="1763"/>
      <c r="C210" s="1763"/>
      <c r="D210" s="1763"/>
      <c r="E210" s="1763"/>
      <c r="F210" s="92"/>
      <c r="G210" s="905"/>
      <c r="H210" s="1090"/>
      <c r="I210" s="541"/>
      <c r="J210" s="541"/>
      <c r="K210" s="42"/>
      <c r="L210" s="42"/>
    </row>
    <row r="211" spans="1:12" s="4" customFormat="1" ht="26.25" customHeight="1">
      <c r="A211" s="25">
        <v>138</v>
      </c>
      <c r="B211" s="49" t="s">
        <v>1044</v>
      </c>
      <c r="C211" s="25">
        <v>2282</v>
      </c>
      <c r="D211" s="275">
        <v>5000</v>
      </c>
      <c r="E211" s="52" t="s">
        <v>289</v>
      </c>
      <c r="F211" s="900">
        <v>3036</v>
      </c>
      <c r="G211" s="21" t="s">
        <v>890</v>
      </c>
      <c r="H211" s="1063" t="s">
        <v>786</v>
      </c>
      <c r="I211" s="550" t="s">
        <v>1081</v>
      </c>
      <c r="J211" s="550" t="s">
        <v>1081</v>
      </c>
      <c r="K211" s="42"/>
      <c r="L211" s="42"/>
    </row>
    <row r="212" spans="1:12" s="4" customFormat="1" ht="45.75" customHeight="1" hidden="1">
      <c r="A212" s="25">
        <v>137</v>
      </c>
      <c r="B212" s="26" t="s">
        <v>1049</v>
      </c>
      <c r="C212" s="25">
        <v>2282</v>
      </c>
      <c r="D212" s="275"/>
      <c r="E212" s="52" t="s">
        <v>289</v>
      </c>
      <c r="F212" s="901"/>
      <c r="G212" s="21"/>
      <c r="H212" s="1091" t="s">
        <v>850</v>
      </c>
      <c r="I212" s="550" t="s">
        <v>1055</v>
      </c>
      <c r="J212" s="550" t="s">
        <v>194</v>
      </c>
      <c r="K212" s="42"/>
      <c r="L212" s="42"/>
    </row>
    <row r="213" spans="1:12" s="4" customFormat="1" ht="22.5" customHeight="1" hidden="1">
      <c r="A213" s="817"/>
      <c r="B213" s="818" t="s">
        <v>1133</v>
      </c>
      <c r="C213" s="25">
        <v>2282</v>
      </c>
      <c r="D213" s="819">
        <f>SUM(D211:D212)</f>
        <v>5000</v>
      </c>
      <c r="E213" s="155" t="s">
        <v>289</v>
      </c>
      <c r="F213" s="237">
        <f>SUM(F211:F212)</f>
        <v>3036</v>
      </c>
      <c r="G213" s="97"/>
      <c r="H213" s="1092"/>
      <c r="I213" s="550"/>
      <c r="J213" s="731"/>
      <c r="K213" s="42"/>
      <c r="L213" s="42"/>
    </row>
    <row r="214" spans="1:12" s="4" customFormat="1" ht="22.5" customHeight="1" hidden="1">
      <c r="A214" s="308"/>
      <c r="B214" s="49" t="s">
        <v>201</v>
      </c>
      <c r="C214" s="25">
        <v>2282</v>
      </c>
      <c r="D214" s="309">
        <f>SUM(D213)</f>
        <v>5000</v>
      </c>
      <c r="E214" s="52" t="s">
        <v>289</v>
      </c>
      <c r="F214" s="38">
        <f>SUM(F213)</f>
        <v>3036</v>
      </c>
      <c r="G214" s="21"/>
      <c r="H214" s="1063"/>
      <c r="I214" s="550"/>
      <c r="J214" s="550"/>
      <c r="K214" s="42"/>
      <c r="L214" s="42"/>
    </row>
    <row r="215" spans="1:12" s="4" customFormat="1" ht="22.5" customHeight="1" hidden="1" thickBot="1">
      <c r="A215" s="308"/>
      <c r="B215" s="137" t="s">
        <v>1024</v>
      </c>
      <c r="C215" s="25">
        <v>2282</v>
      </c>
      <c r="D215" s="309">
        <v>5000</v>
      </c>
      <c r="E215" s="52" t="s">
        <v>289</v>
      </c>
      <c r="F215" s="309">
        <v>5000</v>
      </c>
      <c r="G215" s="21"/>
      <c r="H215" s="1063"/>
      <c r="I215" s="550"/>
      <c r="J215" s="550"/>
      <c r="K215" s="42"/>
      <c r="L215" s="42"/>
    </row>
    <row r="216" spans="1:12" s="4" customFormat="1" ht="22.5" customHeight="1" hidden="1">
      <c r="A216" s="308"/>
      <c r="B216" s="23" t="s">
        <v>1029</v>
      </c>
      <c r="C216" s="25">
        <v>2282</v>
      </c>
      <c r="D216" s="309">
        <f>SUM(D215-D214)</f>
        <v>0</v>
      </c>
      <c r="E216" s="52" t="s">
        <v>289</v>
      </c>
      <c r="F216" s="309">
        <f>SUM(F215-F214)</f>
        <v>1964</v>
      </c>
      <c r="G216" s="21"/>
      <c r="H216" s="1063"/>
      <c r="I216" s="550"/>
      <c r="J216" s="550"/>
      <c r="K216" s="42"/>
      <c r="L216" s="42"/>
    </row>
    <row r="217" spans="1:11" s="4" customFormat="1" ht="29.25" customHeight="1">
      <c r="A217" s="1764" t="s">
        <v>191</v>
      </c>
      <c r="B217" s="1764"/>
      <c r="C217" s="1764"/>
      <c r="D217" s="1764"/>
      <c r="E217" s="1764"/>
      <c r="F217" s="917"/>
      <c r="G217" s="846"/>
      <c r="H217" s="1093"/>
      <c r="I217" s="550"/>
      <c r="J217" s="852"/>
      <c r="K217" s="42"/>
    </row>
    <row r="218" spans="1:12" s="35" customFormat="1" ht="26.25" customHeight="1" hidden="1">
      <c r="A218" s="26">
        <v>138</v>
      </c>
      <c r="B218" s="26" t="s">
        <v>389</v>
      </c>
      <c r="C218" s="25">
        <v>2630</v>
      </c>
      <c r="D218" s="497"/>
      <c r="E218" s="591" t="s">
        <v>289</v>
      </c>
      <c r="F218" s="497"/>
      <c r="G218" s="21"/>
      <c r="H218" s="1063"/>
      <c r="I218" s="550"/>
      <c r="J218" s="550"/>
      <c r="K218" s="623"/>
      <c r="L218" s="937"/>
    </row>
    <row r="219" spans="1:13" s="35" customFormat="1" ht="23.25" customHeight="1">
      <c r="A219" s="26">
        <v>139</v>
      </c>
      <c r="B219" s="49" t="s">
        <v>531</v>
      </c>
      <c r="C219" s="1328">
        <v>2630</v>
      </c>
      <c r="D219" s="497">
        <v>91449.31</v>
      </c>
      <c r="E219" s="591" t="s">
        <v>289</v>
      </c>
      <c r="F219" s="497">
        <v>91449.31</v>
      </c>
      <c r="G219" s="519" t="s">
        <v>35</v>
      </c>
      <c r="H219" s="1097"/>
      <c r="I219" s="550"/>
      <c r="J219" s="550"/>
      <c r="K219" s="623"/>
      <c r="L219" s="937"/>
      <c r="M219" s="1036"/>
    </row>
    <row r="220" spans="1:13" s="35" customFormat="1" ht="22.5" customHeight="1">
      <c r="A220" s="26">
        <v>140</v>
      </c>
      <c r="B220" s="49" t="s">
        <v>533</v>
      </c>
      <c r="C220" s="1328">
        <v>2630</v>
      </c>
      <c r="D220" s="497">
        <v>294164.37</v>
      </c>
      <c r="E220" s="591" t="s">
        <v>289</v>
      </c>
      <c r="F220" s="497">
        <v>294164.37</v>
      </c>
      <c r="G220" s="519" t="s">
        <v>577</v>
      </c>
      <c r="H220" s="1097"/>
      <c r="I220" s="550"/>
      <c r="J220" s="550"/>
      <c r="K220" s="623"/>
      <c r="L220" s="937"/>
      <c r="M220" s="1104" t="s">
        <v>532</v>
      </c>
    </row>
    <row r="221" spans="1:12" s="35" customFormat="1" ht="23.25" customHeight="1" hidden="1">
      <c r="A221" s="26"/>
      <c r="B221" s="49" t="s">
        <v>201</v>
      </c>
      <c r="C221" s="25">
        <v>2630</v>
      </c>
      <c r="D221" s="38">
        <f>SUM(D218:D220)</f>
        <v>385613.68</v>
      </c>
      <c r="E221" s="52" t="s">
        <v>289</v>
      </c>
      <c r="F221" s="38">
        <f>SUM(F218:F220)</f>
        <v>385613.68</v>
      </c>
      <c r="G221" s="21"/>
      <c r="H221" s="1063"/>
      <c r="I221" s="550"/>
      <c r="J221" s="550"/>
      <c r="K221" s="624"/>
      <c r="L221" s="805"/>
    </row>
    <row r="222" spans="1:12" s="35" customFormat="1" ht="23.25" customHeight="1" hidden="1" thickBot="1">
      <c r="A222" s="26"/>
      <c r="B222" s="137" t="s">
        <v>1024</v>
      </c>
      <c r="C222" s="25">
        <v>2630</v>
      </c>
      <c r="D222" s="916">
        <v>386000</v>
      </c>
      <c r="E222" s="52" t="s">
        <v>289</v>
      </c>
      <c r="F222" s="7">
        <v>386000</v>
      </c>
      <c r="G222" s="21"/>
      <c r="H222" s="1063"/>
      <c r="I222" s="550"/>
      <c r="J222" s="550"/>
      <c r="K222" s="624"/>
      <c r="L222" s="805"/>
    </row>
    <row r="223" spans="1:12" s="39" customFormat="1" ht="15.75" hidden="1">
      <c r="A223" s="26"/>
      <c r="B223" s="23" t="s">
        <v>1029</v>
      </c>
      <c r="C223" s="25">
        <v>2630</v>
      </c>
      <c r="D223" s="85">
        <f>SUM(D222-D221)</f>
        <v>386.320000000007</v>
      </c>
      <c r="E223" s="52" t="s">
        <v>289</v>
      </c>
      <c r="F223" s="85">
        <f>SUM(F222-F221)</f>
        <v>386.320000000007</v>
      </c>
      <c r="G223" s="26"/>
      <c r="H223" s="1094"/>
      <c r="I223" s="573"/>
      <c r="J223" s="573"/>
      <c r="K223" s="386"/>
      <c r="L223" s="370"/>
    </row>
    <row r="224" spans="1:10" ht="27" customHeight="1">
      <c r="A224" s="1790" t="s">
        <v>184</v>
      </c>
      <c r="B224" s="1765"/>
      <c r="C224" s="1765"/>
      <c r="D224" s="1765"/>
      <c r="E224" s="1765"/>
      <c r="F224" s="915"/>
      <c r="G224" s="836"/>
      <c r="H224" s="1095"/>
      <c r="I224" s="550"/>
      <c r="J224" s="968"/>
    </row>
    <row r="225" spans="1:13" ht="26.25" customHeight="1">
      <c r="A225" s="21">
        <v>141</v>
      </c>
      <c r="B225" s="838" t="s">
        <v>775</v>
      </c>
      <c r="C225" s="49">
        <v>3110</v>
      </c>
      <c r="D225" s="58">
        <v>99393</v>
      </c>
      <c r="E225" s="52" t="s">
        <v>289</v>
      </c>
      <c r="F225" s="497">
        <v>99393</v>
      </c>
      <c r="G225" s="21" t="s">
        <v>890</v>
      </c>
      <c r="H225" s="1060" t="s">
        <v>659</v>
      </c>
      <c r="I225" s="727" t="s">
        <v>105</v>
      </c>
      <c r="J225" s="969" t="s">
        <v>105</v>
      </c>
      <c r="K225" s="427" t="s">
        <v>105</v>
      </c>
      <c r="L225" s="256"/>
      <c r="M225" s="256"/>
    </row>
    <row r="226" spans="1:13" ht="51.75" customHeight="1">
      <c r="A226" s="21">
        <v>142</v>
      </c>
      <c r="B226" s="838" t="s">
        <v>409</v>
      </c>
      <c r="C226" s="49">
        <v>3110</v>
      </c>
      <c r="D226" s="58">
        <v>76730.76</v>
      </c>
      <c r="E226" s="52" t="s">
        <v>289</v>
      </c>
      <c r="F226" s="497">
        <v>76730.76</v>
      </c>
      <c r="G226" s="21" t="s">
        <v>890</v>
      </c>
      <c r="H226" s="1060" t="s">
        <v>774</v>
      </c>
      <c r="I226" s="727"/>
      <c r="J226" s="969"/>
      <c r="K226" s="427"/>
      <c r="L226" s="256"/>
      <c r="M226" s="256"/>
    </row>
    <row r="227" spans="1:13" ht="25.5" customHeight="1">
      <c r="A227" s="21">
        <v>143</v>
      </c>
      <c r="B227" s="49" t="s">
        <v>413</v>
      </c>
      <c r="C227" s="49">
        <v>3110</v>
      </c>
      <c r="D227" s="58">
        <v>650</v>
      </c>
      <c r="E227" s="52" t="s">
        <v>289</v>
      </c>
      <c r="F227" s="497">
        <v>650</v>
      </c>
      <c r="G227" s="21" t="s">
        <v>890</v>
      </c>
      <c r="H227" s="1063" t="s">
        <v>787</v>
      </c>
      <c r="I227" s="728" t="s">
        <v>1056</v>
      </c>
      <c r="J227" s="969"/>
      <c r="K227" s="427"/>
      <c r="L227" s="256"/>
      <c r="M227" s="256"/>
    </row>
    <row r="228" spans="1:13" ht="25.5" customHeight="1">
      <c r="A228" s="21">
        <v>144</v>
      </c>
      <c r="B228" s="49" t="s">
        <v>1052</v>
      </c>
      <c r="C228" s="49">
        <v>3110</v>
      </c>
      <c r="D228" s="58">
        <v>8635</v>
      </c>
      <c r="E228" s="52" t="s">
        <v>289</v>
      </c>
      <c r="F228" s="497">
        <v>8635</v>
      </c>
      <c r="G228" s="21" t="s">
        <v>890</v>
      </c>
      <c r="H228" s="1394" t="s">
        <v>1050</v>
      </c>
      <c r="I228" s="728" t="s">
        <v>1054</v>
      </c>
      <c r="J228" s="969"/>
      <c r="K228" s="427"/>
      <c r="L228" s="256"/>
      <c r="M228" s="256"/>
    </row>
    <row r="229" spans="1:13" ht="25.5" customHeight="1">
      <c r="A229" s="21">
        <v>145</v>
      </c>
      <c r="B229" s="49" t="s">
        <v>772</v>
      </c>
      <c r="C229" s="49">
        <v>3110</v>
      </c>
      <c r="D229" s="58">
        <v>2000.4</v>
      </c>
      <c r="E229" s="52" t="s">
        <v>289</v>
      </c>
      <c r="F229" s="497">
        <v>2000.4</v>
      </c>
      <c r="G229" s="21" t="s">
        <v>890</v>
      </c>
      <c r="H229" s="1397" t="s">
        <v>833</v>
      </c>
      <c r="I229" s="728"/>
      <c r="J229" s="969"/>
      <c r="K229" s="427"/>
      <c r="L229" s="256"/>
      <c r="M229" s="256"/>
    </row>
    <row r="230" spans="1:13" ht="25.5" customHeight="1">
      <c r="A230" s="21">
        <v>146</v>
      </c>
      <c r="B230" s="49" t="s">
        <v>390</v>
      </c>
      <c r="C230" s="49">
        <v>3110</v>
      </c>
      <c r="D230" s="58">
        <v>5958</v>
      </c>
      <c r="E230" s="52" t="s">
        <v>289</v>
      </c>
      <c r="F230" s="497">
        <v>5958</v>
      </c>
      <c r="G230" s="21" t="s">
        <v>890</v>
      </c>
      <c r="H230" s="1397" t="s">
        <v>770</v>
      </c>
      <c r="I230" s="728"/>
      <c r="J230" s="969"/>
      <c r="K230" s="427"/>
      <c r="L230" s="256"/>
      <c r="M230" s="256"/>
    </row>
    <row r="231" spans="1:13" ht="25.5" customHeight="1">
      <c r="A231" s="21">
        <v>147</v>
      </c>
      <c r="B231" s="49" t="s">
        <v>337</v>
      </c>
      <c r="C231" s="49">
        <v>3110</v>
      </c>
      <c r="D231" s="58">
        <v>93457.48</v>
      </c>
      <c r="E231" s="52" t="s">
        <v>289</v>
      </c>
      <c r="F231" s="497">
        <v>93457.48</v>
      </c>
      <c r="G231" s="21" t="s">
        <v>890</v>
      </c>
      <c r="H231" s="1397" t="s">
        <v>338</v>
      </c>
      <c r="I231" s="728"/>
      <c r="J231" s="969"/>
      <c r="K231" s="427"/>
      <c r="L231" s="256"/>
      <c r="M231" s="256"/>
    </row>
    <row r="232" spans="1:13" ht="25.5" customHeight="1">
      <c r="A232" s="21">
        <v>148</v>
      </c>
      <c r="B232" s="49" t="s">
        <v>339</v>
      </c>
      <c r="C232" s="49">
        <v>3110</v>
      </c>
      <c r="D232" s="58">
        <v>99900.96</v>
      </c>
      <c r="E232" s="52" t="s">
        <v>289</v>
      </c>
      <c r="F232" s="497">
        <v>99900.96</v>
      </c>
      <c r="G232" s="21" t="s">
        <v>890</v>
      </c>
      <c r="H232" s="1063" t="s">
        <v>340</v>
      </c>
      <c r="I232" s="728"/>
      <c r="J232" s="969"/>
      <c r="K232" s="427"/>
      <c r="L232" s="256"/>
      <c r="M232" s="256"/>
    </row>
    <row r="233" spans="1:13" ht="25.5" customHeight="1">
      <c r="A233" s="21">
        <v>149</v>
      </c>
      <c r="B233" s="49" t="s">
        <v>79</v>
      </c>
      <c r="C233" s="49">
        <v>3110</v>
      </c>
      <c r="D233" s="58">
        <v>1378.52</v>
      </c>
      <c r="E233" s="52" t="s">
        <v>289</v>
      </c>
      <c r="F233" s="497">
        <v>1378.52</v>
      </c>
      <c r="G233" s="21" t="s">
        <v>890</v>
      </c>
      <c r="H233" s="911" t="s">
        <v>59</v>
      </c>
      <c r="I233" s="728"/>
      <c r="J233" s="969"/>
      <c r="K233" s="427"/>
      <c r="L233" s="256"/>
      <c r="M233" s="256"/>
    </row>
    <row r="234" spans="1:13" ht="110.25" customHeight="1">
      <c r="A234" s="21">
        <v>150</v>
      </c>
      <c r="B234" s="49" t="s">
        <v>341</v>
      </c>
      <c r="C234" s="49">
        <v>3110</v>
      </c>
      <c r="D234" s="58">
        <v>21195.36</v>
      </c>
      <c r="E234" s="52" t="s">
        <v>289</v>
      </c>
      <c r="F234" s="497">
        <v>21195.36</v>
      </c>
      <c r="G234" s="21" t="s">
        <v>890</v>
      </c>
      <c r="H234" s="911" t="s">
        <v>342</v>
      </c>
      <c r="I234" s="728"/>
      <c r="J234" s="969"/>
      <c r="K234" s="427"/>
      <c r="L234" s="256"/>
      <c r="M234" s="256"/>
    </row>
    <row r="235" spans="1:13" ht="37.5" customHeight="1">
      <c r="A235" s="519">
        <v>151</v>
      </c>
      <c r="B235" s="519" t="s">
        <v>463</v>
      </c>
      <c r="C235" s="519">
        <v>3110</v>
      </c>
      <c r="D235" s="378">
        <v>91967.72</v>
      </c>
      <c r="E235" s="814" t="s">
        <v>289</v>
      </c>
      <c r="F235" s="378">
        <v>91967.72</v>
      </c>
      <c r="G235" s="519" t="s">
        <v>890</v>
      </c>
      <c r="H235" s="1398" t="s">
        <v>60</v>
      </c>
      <c r="I235" s="1392"/>
      <c r="J235" s="1248"/>
      <c r="K235" s="1337"/>
      <c r="L235" s="1116"/>
      <c r="M235" s="1393">
        <v>86662</v>
      </c>
    </row>
    <row r="236" spans="1:13" ht="33.75" customHeight="1">
      <c r="A236" s="519">
        <v>152</v>
      </c>
      <c r="B236" s="1160" t="s">
        <v>464</v>
      </c>
      <c r="C236" s="519">
        <v>3110</v>
      </c>
      <c r="D236" s="378">
        <v>99899.99</v>
      </c>
      <c r="E236" s="814" t="s">
        <v>289</v>
      </c>
      <c r="F236" s="378">
        <v>99899.99</v>
      </c>
      <c r="G236" s="519" t="s">
        <v>890</v>
      </c>
      <c r="H236" s="1398" t="s">
        <v>934</v>
      </c>
      <c r="I236" s="1392"/>
      <c r="J236" s="1248"/>
      <c r="K236" s="1337"/>
      <c r="L236" s="1116"/>
      <c r="M236" s="1393">
        <v>98470.01</v>
      </c>
    </row>
    <row r="237" spans="1:13" ht="25.5" customHeight="1">
      <c r="A237" s="21">
        <v>153</v>
      </c>
      <c r="B237" s="1160" t="s">
        <v>465</v>
      </c>
      <c r="C237" s="49">
        <v>3110</v>
      </c>
      <c r="D237" s="58">
        <v>3200</v>
      </c>
      <c r="E237" s="52" t="s">
        <v>289</v>
      </c>
      <c r="F237" s="58">
        <v>3200</v>
      </c>
      <c r="G237" s="21" t="s">
        <v>890</v>
      </c>
      <c r="H237" s="1398" t="s">
        <v>61</v>
      </c>
      <c r="I237" s="728"/>
      <c r="J237" s="969"/>
      <c r="K237" s="427"/>
      <c r="L237" s="256"/>
      <c r="M237" s="256"/>
    </row>
    <row r="238" spans="1:13" ht="24.75" customHeight="1">
      <c r="A238" s="21">
        <v>154</v>
      </c>
      <c r="B238" s="1160" t="s">
        <v>657</v>
      </c>
      <c r="C238" s="49">
        <v>3110</v>
      </c>
      <c r="D238" s="58">
        <v>47820</v>
      </c>
      <c r="E238" s="52" t="s">
        <v>289</v>
      </c>
      <c r="F238" s="58">
        <v>47820</v>
      </c>
      <c r="G238" s="21" t="s">
        <v>890</v>
      </c>
      <c r="H238" s="1398" t="s">
        <v>656</v>
      </c>
      <c r="I238" s="728"/>
      <c r="J238" s="969"/>
      <c r="K238" s="427"/>
      <c r="L238" s="256"/>
      <c r="M238" s="256"/>
    </row>
    <row r="239" spans="1:13" ht="25.5" customHeight="1">
      <c r="A239" s="21">
        <v>155</v>
      </c>
      <c r="B239" s="388" t="s">
        <v>418</v>
      </c>
      <c r="C239" s="388">
        <v>3110</v>
      </c>
      <c r="D239" s="360">
        <v>18425</v>
      </c>
      <c r="E239" s="390" t="s">
        <v>289</v>
      </c>
      <c r="F239" s="891">
        <v>18425</v>
      </c>
      <c r="G239" s="924" t="s">
        <v>890</v>
      </c>
      <c r="H239" s="1068"/>
      <c r="I239" s="811" t="s">
        <v>717</v>
      </c>
      <c r="J239" s="969"/>
      <c r="K239" s="427"/>
      <c r="L239" s="256"/>
      <c r="M239" s="256"/>
    </row>
    <row r="240" spans="1:13" ht="17.25" customHeight="1">
      <c r="A240" s="21">
        <v>156</v>
      </c>
      <c r="B240" s="388" t="s">
        <v>141</v>
      </c>
      <c r="C240" s="388">
        <v>3110</v>
      </c>
      <c r="D240" s="360">
        <v>8835</v>
      </c>
      <c r="E240" s="390" t="s">
        <v>289</v>
      </c>
      <c r="F240" s="891">
        <v>8835</v>
      </c>
      <c r="G240" s="924"/>
      <c r="H240" s="1068"/>
      <c r="I240" s="811"/>
      <c r="J240" s="969"/>
      <c r="K240" s="427"/>
      <c r="L240" s="256"/>
      <c r="M240" s="256"/>
    </row>
    <row r="241" spans="1:13" s="256" customFormat="1" ht="49.5" customHeight="1">
      <c r="A241" s="21">
        <v>157</v>
      </c>
      <c r="B241" s="1160" t="s">
        <v>466</v>
      </c>
      <c r="C241" s="49">
        <v>3110</v>
      </c>
      <c r="D241" s="497">
        <v>25763.41</v>
      </c>
      <c r="E241" s="591" t="s">
        <v>289</v>
      </c>
      <c r="F241" s="497">
        <v>25763.41</v>
      </c>
      <c r="G241" s="519" t="s">
        <v>890</v>
      </c>
      <c r="H241" s="1097" t="s">
        <v>893</v>
      </c>
      <c r="I241" s="728"/>
      <c r="J241" s="969"/>
      <c r="K241" s="59"/>
      <c r="M241" s="1030"/>
    </row>
    <row r="242" spans="1:13" ht="16.5" hidden="1" thickBot="1">
      <c r="A242" s="21"/>
      <c r="B242" s="794" t="s">
        <v>199</v>
      </c>
      <c r="C242" s="32">
        <v>3110</v>
      </c>
      <c r="D242" s="7">
        <v>508354.04</v>
      </c>
      <c r="E242" s="52" t="s">
        <v>289</v>
      </c>
      <c r="F242" s="7">
        <v>508354.04</v>
      </c>
      <c r="G242" s="21"/>
      <c r="H242" s="1063"/>
      <c r="I242" s="550"/>
      <c r="J242" s="970"/>
      <c r="M242" s="256"/>
    </row>
    <row r="243" spans="1:10" ht="16.5" hidden="1" thickBot="1">
      <c r="A243" s="21"/>
      <c r="B243" s="794" t="s">
        <v>201</v>
      </c>
      <c r="C243" s="32">
        <v>3110</v>
      </c>
      <c r="D243" s="7">
        <f>SUM(D225:D242)</f>
        <v>1213564.6400000001</v>
      </c>
      <c r="E243" s="52" t="s">
        <v>289</v>
      </c>
      <c r="F243" s="909">
        <f>SUM(F225:F242)</f>
        <v>1213564.6400000001</v>
      </c>
      <c r="G243" s="21"/>
      <c r="H243" s="1063"/>
      <c r="I243" s="550"/>
      <c r="J243" s="970"/>
    </row>
    <row r="244" spans="1:10" ht="15.75" hidden="1">
      <c r="A244" s="97"/>
      <c r="B244" s="741" t="s">
        <v>623</v>
      </c>
      <c r="C244" s="32">
        <v>3110</v>
      </c>
      <c r="D244" s="7">
        <f>SUM(D245:D248)</f>
        <v>348953</v>
      </c>
      <c r="E244" s="52" t="s">
        <v>289</v>
      </c>
      <c r="F244" s="7">
        <f>SUM(F245:F246)</f>
        <v>348953</v>
      </c>
      <c r="G244" s="21"/>
      <c r="H244" s="1063"/>
      <c r="I244" s="550"/>
      <c r="J244" s="970"/>
    </row>
    <row r="245" spans="1:10" ht="51" hidden="1">
      <c r="A245" s="97"/>
      <c r="B245" s="49" t="s">
        <v>913</v>
      </c>
      <c r="C245" s="49">
        <v>3110</v>
      </c>
      <c r="D245" s="7">
        <v>129442</v>
      </c>
      <c r="E245" s="52" t="s">
        <v>289</v>
      </c>
      <c r="F245" s="909">
        <v>129442</v>
      </c>
      <c r="G245" s="21" t="s">
        <v>858</v>
      </c>
      <c r="H245" s="1063" t="s">
        <v>899</v>
      </c>
      <c r="I245" s="550"/>
      <c r="J245" s="970"/>
    </row>
    <row r="246" spans="1:13" ht="51" hidden="1">
      <c r="A246" s="97"/>
      <c r="B246" s="1354" t="s">
        <v>100</v>
      </c>
      <c r="C246" s="49">
        <v>3110</v>
      </c>
      <c r="D246" s="1355">
        <v>219511</v>
      </c>
      <c r="E246" s="52" t="s">
        <v>289</v>
      </c>
      <c r="F246" s="909">
        <v>219511</v>
      </c>
      <c r="G246" s="21" t="s">
        <v>627</v>
      </c>
      <c r="H246" s="1063" t="s">
        <v>899</v>
      </c>
      <c r="I246" s="550"/>
      <c r="J246" s="970"/>
      <c r="M246" s="1100"/>
    </row>
    <row r="247" spans="1:13" ht="102" hidden="1">
      <c r="A247" s="97"/>
      <c r="B247" s="1354" t="s">
        <v>253</v>
      </c>
      <c r="C247" s="49">
        <v>3110</v>
      </c>
      <c r="D247" s="1355"/>
      <c r="E247" s="52"/>
      <c r="F247" s="909"/>
      <c r="G247" s="21"/>
      <c r="H247" s="1063" t="s">
        <v>178</v>
      </c>
      <c r="I247" s="550"/>
      <c r="J247" s="970"/>
      <c r="M247" s="1115"/>
    </row>
    <row r="248" spans="1:13" ht="89.25" hidden="1">
      <c r="A248" s="97"/>
      <c r="B248" s="1354" t="s">
        <v>254</v>
      </c>
      <c r="C248" s="49">
        <v>3110</v>
      </c>
      <c r="D248" s="1355"/>
      <c r="E248" s="52"/>
      <c r="F248" s="909"/>
      <c r="G248" s="21"/>
      <c r="H248" s="1063" t="s">
        <v>467</v>
      </c>
      <c r="I248" s="550"/>
      <c r="J248" s="970"/>
      <c r="M248" s="1115"/>
    </row>
    <row r="249" spans="1:10" ht="15.75" hidden="1">
      <c r="A249" s="97"/>
      <c r="B249" s="957" t="s">
        <v>439</v>
      </c>
      <c r="C249" s="54">
        <v>3110</v>
      </c>
      <c r="D249" s="7">
        <f>D243+D244</f>
        <v>1562517.6400000001</v>
      </c>
      <c r="E249" s="52" t="s">
        <v>289</v>
      </c>
      <c r="F249" s="7">
        <f>F243+F245+F246</f>
        <v>1562517.6400000001</v>
      </c>
      <c r="G249" s="21"/>
      <c r="H249" s="1063"/>
      <c r="I249" s="550"/>
      <c r="J249" s="970"/>
    </row>
    <row r="250" spans="1:10" ht="15.75" hidden="1">
      <c r="A250" s="97"/>
      <c r="B250" s="206" t="s">
        <v>1024</v>
      </c>
      <c r="C250" s="49">
        <v>3110</v>
      </c>
      <c r="D250" s="7">
        <v>3237260</v>
      </c>
      <c r="E250" s="52" t="s">
        <v>289</v>
      </c>
      <c r="F250" s="7">
        <v>3237260</v>
      </c>
      <c r="G250" s="21"/>
      <c r="H250" s="1063"/>
      <c r="I250" s="550"/>
      <c r="J250" s="970"/>
    </row>
    <row r="251" spans="1:10" ht="15.75" hidden="1">
      <c r="A251" s="21"/>
      <c r="B251" s="23" t="s">
        <v>1029</v>
      </c>
      <c r="C251" s="23">
        <v>3110</v>
      </c>
      <c r="D251" s="7">
        <f>SUM(D250-D245-D243-D246-D247-D248)</f>
        <v>1674742.3599999999</v>
      </c>
      <c r="E251" s="52" t="s">
        <v>289</v>
      </c>
      <c r="F251" s="7">
        <f>SUM(F250-F245-F243-F246)</f>
        <v>1674742.3599999999</v>
      </c>
      <c r="G251" s="21"/>
      <c r="H251" s="1063"/>
      <c r="I251" s="550"/>
      <c r="J251" s="970"/>
    </row>
    <row r="252" spans="1:11" ht="25.5" customHeight="1">
      <c r="A252" s="1790" t="s">
        <v>997</v>
      </c>
      <c r="B252" s="1790"/>
      <c r="C252" s="1790"/>
      <c r="D252" s="1790"/>
      <c r="E252" s="1790"/>
      <c r="F252" s="907"/>
      <c r="G252" s="28"/>
      <c r="H252" s="1098"/>
      <c r="I252" s="541"/>
      <c r="J252" s="560"/>
      <c r="K252" s="28"/>
    </row>
    <row r="253" spans="1:14" ht="28.5" customHeight="1">
      <c r="A253" s="11">
        <v>158</v>
      </c>
      <c r="B253" s="21" t="s">
        <v>999</v>
      </c>
      <c r="C253" s="21">
        <v>3132</v>
      </c>
      <c r="D253" s="349">
        <v>255000</v>
      </c>
      <c r="E253" s="18" t="s">
        <v>289</v>
      </c>
      <c r="F253" s="80">
        <v>197258</v>
      </c>
      <c r="G253" s="21"/>
      <c r="H253" s="1063"/>
      <c r="I253" s="550"/>
      <c r="J253" s="970"/>
      <c r="K253" t="s">
        <v>776</v>
      </c>
      <c r="M253" s="1041"/>
      <c r="N253" s="76"/>
    </row>
    <row r="254" spans="1:14" ht="27.75" customHeight="1">
      <c r="A254" s="11">
        <v>159</v>
      </c>
      <c r="B254" s="21" t="s">
        <v>400</v>
      </c>
      <c r="C254" s="21">
        <v>3132</v>
      </c>
      <c r="D254" s="349">
        <v>148000</v>
      </c>
      <c r="E254" s="18" t="s">
        <v>289</v>
      </c>
      <c r="F254" s="80">
        <v>147294.58</v>
      </c>
      <c r="G254" s="21"/>
      <c r="H254" s="1063"/>
      <c r="I254" s="550"/>
      <c r="J254" s="970"/>
      <c r="M254" s="1041"/>
      <c r="N254" s="76"/>
    </row>
    <row r="255" spans="1:13" ht="25.5">
      <c r="A255" s="11">
        <v>160</v>
      </c>
      <c r="B255" s="21" t="s">
        <v>401</v>
      </c>
      <c r="C255" s="21">
        <v>3132</v>
      </c>
      <c r="D255" s="349">
        <v>257000</v>
      </c>
      <c r="E255" s="18" t="s">
        <v>289</v>
      </c>
      <c r="F255" s="80">
        <v>256914</v>
      </c>
      <c r="G255" s="9"/>
      <c r="H255" s="1062"/>
      <c r="I255" s="541"/>
      <c r="J255" s="971"/>
      <c r="M255" s="1041"/>
    </row>
    <row r="256" spans="1:12" ht="15.75" hidden="1">
      <c r="A256" s="9"/>
      <c r="B256" s="794" t="s">
        <v>201</v>
      </c>
      <c r="C256" s="5">
        <v>3132</v>
      </c>
      <c r="D256" s="1040">
        <f>SUM(D253:D255)</f>
        <v>660000</v>
      </c>
      <c r="E256" s="18" t="s">
        <v>289</v>
      </c>
      <c r="F256" s="7">
        <f>SUM(F253:F255)</f>
        <v>601466.58</v>
      </c>
      <c r="G256" s="9"/>
      <c r="H256" s="1062"/>
      <c r="I256" s="541"/>
      <c r="J256" s="971"/>
      <c r="K256" s="63"/>
      <c r="L256" s="64"/>
    </row>
    <row r="257" spans="1:12" ht="15.75" hidden="1">
      <c r="A257" s="9"/>
      <c r="B257" s="206" t="s">
        <v>1024</v>
      </c>
      <c r="C257" s="21">
        <v>3132</v>
      </c>
      <c r="D257" s="1040">
        <v>660000</v>
      </c>
      <c r="E257" s="18" t="s">
        <v>289</v>
      </c>
      <c r="F257" s="7">
        <v>660000</v>
      </c>
      <c r="G257" s="9"/>
      <c r="H257" s="1062"/>
      <c r="I257" s="541"/>
      <c r="J257" s="971"/>
      <c r="K257" s="63"/>
      <c r="L257" s="64"/>
    </row>
    <row r="258" spans="1:12" ht="15.75" hidden="1">
      <c r="A258" s="9"/>
      <c r="B258" s="23" t="s">
        <v>1029</v>
      </c>
      <c r="C258" s="21">
        <v>3132</v>
      </c>
      <c r="D258" s="1040">
        <f>D257-D256</f>
        <v>0</v>
      </c>
      <c r="E258" s="18" t="s">
        <v>289</v>
      </c>
      <c r="F258" s="1008">
        <f>F257-F256</f>
        <v>58533.42000000004</v>
      </c>
      <c r="G258" s="9"/>
      <c r="H258" s="1062"/>
      <c r="I258" s="541"/>
      <c r="J258" s="541"/>
      <c r="K258" s="63"/>
      <c r="L258" s="64"/>
    </row>
    <row r="259" spans="1:12" ht="15">
      <c r="A259" s="827"/>
      <c r="B259" s="828"/>
      <c r="C259" s="827"/>
      <c r="D259" s="829"/>
      <c r="E259" s="830"/>
      <c r="F259" s="826"/>
      <c r="G259" s="28"/>
      <c r="H259" s="28"/>
      <c r="I259" s="560"/>
      <c r="J259" s="560"/>
      <c r="K259" s="63"/>
      <c r="L259" s="64"/>
    </row>
    <row r="260" spans="1:15" ht="15">
      <c r="A260" s="831"/>
      <c r="B260" s="831"/>
      <c r="C260" s="831"/>
      <c r="D260" s="831"/>
      <c r="E260" s="831"/>
      <c r="M260" s="347"/>
      <c r="N260" s="347"/>
      <c r="O260" s="397"/>
    </row>
    <row r="261" ht="15">
      <c r="A261" s="65" t="s">
        <v>553</v>
      </c>
    </row>
    <row r="262" ht="15">
      <c r="A262" s="65"/>
    </row>
    <row r="264" spans="2:10" ht="15.75">
      <c r="B264" s="66" t="s">
        <v>876</v>
      </c>
      <c r="C264" s="67"/>
      <c r="D264" s="67"/>
      <c r="E264" s="67"/>
      <c r="F264" s="67"/>
      <c r="G264" s="67"/>
      <c r="H264" s="67"/>
      <c r="I264" s="733"/>
      <c r="J264" s="733"/>
    </row>
    <row r="265" spans="2:6" ht="15.75">
      <c r="B265" s="66" t="s">
        <v>877</v>
      </c>
      <c r="C265" s="68" t="s">
        <v>878</v>
      </c>
      <c r="D265" s="69"/>
      <c r="E265" s="69"/>
      <c r="F265" s="67"/>
    </row>
    <row r="266" spans="2:6" ht="15.75">
      <c r="B266" s="1"/>
      <c r="C266" s="66" t="s">
        <v>881</v>
      </c>
      <c r="D266" s="1"/>
      <c r="E266" s="70" t="s">
        <v>882</v>
      </c>
      <c r="F266" s="70"/>
    </row>
    <row r="267" spans="2:6" ht="15.75">
      <c r="B267" s="71"/>
      <c r="C267" s="66"/>
      <c r="D267" s="1"/>
      <c r="E267" s="1" t="s">
        <v>883</v>
      </c>
      <c r="F267" s="1"/>
    </row>
    <row r="268" spans="2:10" ht="15">
      <c r="B268" s="1"/>
      <c r="C268" s="1"/>
      <c r="D268" s="1"/>
      <c r="E268" s="1"/>
      <c r="F268" s="1"/>
      <c r="G268" s="1"/>
      <c r="H268" s="1"/>
      <c r="I268" s="734"/>
      <c r="J268" s="734"/>
    </row>
    <row r="269" spans="2:10" ht="15.75">
      <c r="B269" s="66" t="s">
        <v>884</v>
      </c>
      <c r="C269" s="1"/>
      <c r="D269" s="1"/>
      <c r="E269" s="1"/>
      <c r="F269" s="1"/>
      <c r="G269" s="1"/>
      <c r="H269" s="1"/>
      <c r="I269" s="734"/>
      <c r="J269" s="734"/>
    </row>
    <row r="270" spans="2:6" ht="15.75">
      <c r="B270" s="66" t="s">
        <v>885</v>
      </c>
      <c r="C270" s="68" t="s">
        <v>886</v>
      </c>
      <c r="D270" s="69"/>
      <c r="E270" s="69"/>
      <c r="F270" s="67"/>
    </row>
    <row r="271" spans="2:6" ht="15.75">
      <c r="B271" s="1"/>
      <c r="C271" s="66" t="s">
        <v>881</v>
      </c>
      <c r="D271" s="1"/>
      <c r="E271" s="70" t="s">
        <v>882</v>
      </c>
      <c r="F271" s="70"/>
    </row>
    <row r="272" spans="2:12" s="4" customFormat="1" ht="16.5" customHeight="1">
      <c r="B272" s="94"/>
      <c r="E272" s="95" t="s">
        <v>157</v>
      </c>
      <c r="I272" s="544"/>
      <c r="J272" s="544"/>
      <c r="L272" s="96"/>
    </row>
    <row r="275" ht="15">
      <c r="L275" s="347" t="e">
        <f>SUM(#REF!,#REF!,#REF!,#REF!,F198,F205,#REF!,F213,F223,#REF!,#REF!)</f>
        <v>#REF!</v>
      </c>
    </row>
    <row r="276" ht="15">
      <c r="D276" s="391"/>
    </row>
    <row r="277" ht="15">
      <c r="F277" s="399"/>
    </row>
    <row r="280" ht="15">
      <c r="D280" s="347"/>
    </row>
    <row r="292" spans="1:5" ht="15.75">
      <c r="A292" s="845"/>
      <c r="B292" s="846"/>
      <c r="C292" s="846"/>
      <c r="D292" s="84"/>
      <c r="E292" s="847"/>
    </row>
  </sheetData>
  <sheetProtection/>
  <mergeCells count="29">
    <mergeCell ref="A252:E252"/>
    <mergeCell ref="A201:E201"/>
    <mergeCell ref="A210:E210"/>
    <mergeCell ref="A217:E217"/>
    <mergeCell ref="A224:E224"/>
    <mergeCell ref="A96:E96"/>
    <mergeCell ref="A180:E180"/>
    <mergeCell ref="A187:E187"/>
    <mergeCell ref="A196:E196"/>
    <mergeCell ref="I12:I13"/>
    <mergeCell ref="A15:E15"/>
    <mergeCell ref="A12:A13"/>
    <mergeCell ref="B12:B13"/>
    <mergeCell ref="C12:C13"/>
    <mergeCell ref="D12:D13"/>
    <mergeCell ref="A7:E7"/>
    <mergeCell ref="A8:E8"/>
    <mergeCell ref="E12:E13"/>
    <mergeCell ref="F12:G12"/>
    <mergeCell ref="A9:E9"/>
    <mergeCell ref="A10:E10"/>
    <mergeCell ref="A5:B5"/>
    <mergeCell ref="A6:E6"/>
    <mergeCell ref="A2:B2"/>
    <mergeCell ref="D2:E2"/>
    <mergeCell ref="A3:B3"/>
    <mergeCell ref="D3:E3"/>
    <mergeCell ref="A4:B4"/>
    <mergeCell ref="C4:E4"/>
  </mergeCells>
  <printOptions/>
  <pageMargins left="0.7874015748031497" right="0.1968503937007874" top="0.3937007874015748" bottom="0.3937007874015748" header="0.5118110236220472" footer="0.5118110236220472"/>
  <pageSetup fitToHeight="9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D289"/>
  <sheetViews>
    <sheetView tabSelected="1" zoomScale="75" zoomScaleNormal="75" zoomScalePageLayoutView="0" workbookViewId="0" topLeftCell="A1">
      <selection activeCell="T12" sqref="T12"/>
    </sheetView>
  </sheetViews>
  <sheetFormatPr defaultColWidth="9.140625" defaultRowHeight="12.75"/>
  <cols>
    <col min="1" max="1" width="5.421875" style="1582" customWidth="1"/>
    <col min="2" max="2" width="70.7109375" style="1582" customWidth="1"/>
    <col min="3" max="3" width="22.00390625" style="1582" customWidth="1"/>
    <col min="4" max="4" width="27.57421875" style="1582" customWidth="1"/>
    <col min="5" max="5" width="20.140625" style="1582" customWidth="1"/>
    <col min="6" max="6" width="0.13671875" style="1434" customWidth="1"/>
    <col min="7" max="7" width="0.13671875" style="1434" hidden="1" customWidth="1"/>
    <col min="8" max="8" width="0.2890625" style="1434" hidden="1" customWidth="1"/>
    <col min="9" max="9" width="10.7109375" style="544" hidden="1" customWidth="1"/>
    <col min="10" max="10" width="13.00390625" style="544" hidden="1" customWidth="1"/>
    <col min="11" max="11" width="16.7109375" style="0" hidden="1" customWidth="1"/>
    <col min="12" max="12" width="11.421875" style="0" hidden="1" customWidth="1"/>
    <col min="13" max="108" width="9.140625" style="256" customWidth="1"/>
  </cols>
  <sheetData>
    <row r="1" spans="1:108" s="1584" customFormat="1" ht="13.5" customHeight="1">
      <c r="A1" s="1577"/>
      <c r="B1" s="1577"/>
      <c r="C1" s="1577"/>
      <c r="D1" s="1577"/>
      <c r="E1" s="1577"/>
      <c r="I1" s="1576"/>
      <c r="J1" s="1576"/>
      <c r="K1" s="1585"/>
      <c r="L1" s="1585"/>
      <c r="M1" s="1585"/>
      <c r="N1" s="1585"/>
      <c r="O1" s="1585"/>
      <c r="P1" s="1585"/>
      <c r="Q1" s="1585"/>
      <c r="R1" s="1585"/>
      <c r="S1" s="1585"/>
      <c r="T1" s="1585"/>
      <c r="U1" s="1585"/>
      <c r="V1" s="1585"/>
      <c r="W1" s="1585"/>
      <c r="X1" s="1585"/>
      <c r="Y1" s="1585"/>
      <c r="Z1" s="1585"/>
      <c r="AA1" s="1585"/>
      <c r="AB1" s="1585"/>
      <c r="AC1" s="1585"/>
      <c r="AD1" s="1585"/>
      <c r="AE1" s="1585"/>
      <c r="AF1" s="1585"/>
      <c r="AG1" s="1585"/>
      <c r="AH1" s="1585"/>
      <c r="AI1" s="1585"/>
      <c r="AJ1" s="1585"/>
      <c r="AK1" s="1585"/>
      <c r="AL1" s="1585"/>
      <c r="AM1" s="1585"/>
      <c r="AN1" s="1585"/>
      <c r="AO1" s="1585"/>
      <c r="AP1" s="1585"/>
      <c r="AQ1" s="1585"/>
      <c r="AR1" s="1585"/>
      <c r="AS1" s="1585"/>
      <c r="AT1" s="1585"/>
      <c r="AU1" s="1585"/>
      <c r="AV1" s="1585"/>
      <c r="AW1" s="1585"/>
      <c r="AX1" s="1585"/>
      <c r="AY1" s="1585"/>
      <c r="AZ1" s="1585"/>
      <c r="BA1" s="1585"/>
      <c r="BB1" s="1585"/>
      <c r="BC1" s="1585"/>
      <c r="BD1" s="1585"/>
      <c r="BE1" s="1585"/>
      <c r="BF1" s="1585"/>
      <c r="BG1" s="1585"/>
      <c r="BH1" s="1585"/>
      <c r="BI1" s="1585"/>
      <c r="BJ1" s="1585"/>
      <c r="BK1" s="1585"/>
      <c r="BL1" s="1585"/>
      <c r="BM1" s="1585"/>
      <c r="BN1" s="1585"/>
      <c r="BO1" s="1585"/>
      <c r="BP1" s="1585"/>
      <c r="BQ1" s="1585"/>
      <c r="BR1" s="1585"/>
      <c r="BS1" s="1585"/>
      <c r="BT1" s="1585"/>
      <c r="BU1" s="1585"/>
      <c r="BV1" s="1585"/>
      <c r="BW1" s="1585"/>
      <c r="BX1" s="1585"/>
      <c r="BY1" s="1585"/>
      <c r="BZ1" s="1585"/>
      <c r="CA1" s="1585"/>
      <c r="CB1" s="1585"/>
      <c r="CC1" s="1585"/>
      <c r="CD1" s="1585"/>
      <c r="CE1" s="1585"/>
      <c r="CF1" s="1585"/>
      <c r="CG1" s="1585"/>
      <c r="CH1" s="1585"/>
      <c r="CI1" s="1585"/>
      <c r="CJ1" s="1585"/>
      <c r="CK1" s="1585"/>
      <c r="CL1" s="1585"/>
      <c r="CM1" s="1585"/>
      <c r="CN1" s="1585"/>
      <c r="CO1" s="1585"/>
      <c r="CP1" s="1585"/>
      <c r="CQ1" s="1585"/>
      <c r="CR1" s="1585"/>
      <c r="CS1" s="1585"/>
      <c r="CT1" s="1585"/>
      <c r="CU1" s="1585"/>
      <c r="CV1" s="1585"/>
      <c r="CW1" s="1585"/>
      <c r="CX1" s="1585"/>
      <c r="CY1" s="1585"/>
      <c r="CZ1" s="1585"/>
      <c r="DA1" s="1585"/>
      <c r="DB1" s="1585"/>
      <c r="DC1" s="1585"/>
      <c r="DD1" s="1585"/>
    </row>
    <row r="2" spans="1:108" s="1584" customFormat="1" ht="20.25">
      <c r="A2" s="1892"/>
      <c r="B2" s="1892"/>
      <c r="C2" s="1577"/>
      <c r="D2" s="1577"/>
      <c r="E2" s="1577"/>
      <c r="I2" s="1576"/>
      <c r="J2" s="1576"/>
      <c r="K2" s="1585"/>
      <c r="L2" s="1585"/>
      <c r="M2" s="1585"/>
      <c r="N2" s="1585"/>
      <c r="O2" s="1585"/>
      <c r="P2" s="1585"/>
      <c r="Q2" s="1585"/>
      <c r="R2" s="1585"/>
      <c r="S2" s="1585"/>
      <c r="T2" s="1585"/>
      <c r="U2" s="1585"/>
      <c r="V2" s="1585"/>
      <c r="W2" s="1585"/>
      <c r="X2" s="1585"/>
      <c r="Y2" s="1585"/>
      <c r="Z2" s="1585"/>
      <c r="AA2" s="1585"/>
      <c r="AB2" s="1585"/>
      <c r="AC2" s="1585"/>
      <c r="AD2" s="1585"/>
      <c r="AE2" s="1585"/>
      <c r="AF2" s="1585"/>
      <c r="AG2" s="1585"/>
      <c r="AH2" s="1585"/>
      <c r="AI2" s="1585"/>
      <c r="AJ2" s="1585"/>
      <c r="AK2" s="1585"/>
      <c r="AL2" s="1585"/>
      <c r="AM2" s="1585"/>
      <c r="AN2" s="1585"/>
      <c r="AO2" s="1585"/>
      <c r="AP2" s="1585"/>
      <c r="AQ2" s="1585"/>
      <c r="AR2" s="1585"/>
      <c r="AS2" s="1585"/>
      <c r="AT2" s="1585"/>
      <c r="AU2" s="1585"/>
      <c r="AV2" s="1585"/>
      <c r="AW2" s="1585"/>
      <c r="AX2" s="1585"/>
      <c r="AY2" s="1585"/>
      <c r="AZ2" s="1585"/>
      <c r="BA2" s="1585"/>
      <c r="BB2" s="1585"/>
      <c r="BC2" s="1585"/>
      <c r="BD2" s="1585"/>
      <c r="BE2" s="1585"/>
      <c r="BF2" s="1585"/>
      <c r="BG2" s="1585"/>
      <c r="BH2" s="1585"/>
      <c r="BI2" s="1585"/>
      <c r="BJ2" s="1585"/>
      <c r="BK2" s="1585"/>
      <c r="BL2" s="1585"/>
      <c r="BM2" s="1585"/>
      <c r="BN2" s="1585"/>
      <c r="BO2" s="1585"/>
      <c r="BP2" s="1585"/>
      <c r="BQ2" s="1585"/>
      <c r="BR2" s="1585"/>
      <c r="BS2" s="1585"/>
      <c r="BT2" s="1585"/>
      <c r="BU2" s="1585"/>
      <c r="BV2" s="1585"/>
      <c r="BW2" s="1585"/>
      <c r="BX2" s="1585"/>
      <c r="BY2" s="1585"/>
      <c r="BZ2" s="1585"/>
      <c r="CA2" s="1585"/>
      <c r="CB2" s="1585"/>
      <c r="CC2" s="1585"/>
      <c r="CD2" s="1585"/>
      <c r="CE2" s="1585"/>
      <c r="CF2" s="1585"/>
      <c r="CG2" s="1585"/>
      <c r="CH2" s="1585"/>
      <c r="CI2" s="1585"/>
      <c r="CJ2" s="1585"/>
      <c r="CK2" s="1585"/>
      <c r="CL2" s="1585"/>
      <c r="CM2" s="1585"/>
      <c r="CN2" s="1585"/>
      <c r="CO2" s="1585"/>
      <c r="CP2" s="1585"/>
      <c r="CQ2" s="1585"/>
      <c r="CR2" s="1585"/>
      <c r="CS2" s="1585"/>
      <c r="CT2" s="1585"/>
      <c r="CU2" s="1585"/>
      <c r="CV2" s="1585"/>
      <c r="CW2" s="1585"/>
      <c r="CX2" s="1585"/>
      <c r="CY2" s="1585"/>
      <c r="CZ2" s="1585"/>
      <c r="DA2" s="1585"/>
      <c r="DB2" s="1585"/>
      <c r="DC2" s="1585"/>
      <c r="DD2" s="1585"/>
    </row>
    <row r="3" spans="1:108" s="1584" customFormat="1" ht="20.25">
      <c r="A3" s="1893" t="s">
        <v>779</v>
      </c>
      <c r="B3" s="1893"/>
      <c r="C3" s="1893"/>
      <c r="D3" s="1893"/>
      <c r="E3" s="1893"/>
      <c r="F3" s="1587"/>
      <c r="I3" s="1576"/>
      <c r="J3" s="1576"/>
      <c r="K3" s="1585"/>
      <c r="L3" s="1585"/>
      <c r="M3" s="1585"/>
      <c r="N3" s="1585"/>
      <c r="O3" s="1585"/>
      <c r="P3" s="1585"/>
      <c r="Q3" s="1585"/>
      <c r="R3" s="1585"/>
      <c r="S3" s="1585"/>
      <c r="T3" s="1585"/>
      <c r="U3" s="1585"/>
      <c r="V3" s="1585"/>
      <c r="W3" s="1585"/>
      <c r="X3" s="1585"/>
      <c r="Y3" s="1585"/>
      <c r="Z3" s="1585"/>
      <c r="AA3" s="1585"/>
      <c r="AB3" s="1585"/>
      <c r="AC3" s="1585"/>
      <c r="AD3" s="1585"/>
      <c r="AE3" s="1585"/>
      <c r="AF3" s="1585"/>
      <c r="AG3" s="1585"/>
      <c r="AH3" s="1585"/>
      <c r="AI3" s="1585"/>
      <c r="AJ3" s="1585"/>
      <c r="AK3" s="1585"/>
      <c r="AL3" s="1585"/>
      <c r="AM3" s="1585"/>
      <c r="AN3" s="1585"/>
      <c r="AO3" s="1585"/>
      <c r="AP3" s="1585"/>
      <c r="AQ3" s="1585"/>
      <c r="AR3" s="1585"/>
      <c r="AS3" s="1585"/>
      <c r="AT3" s="1585"/>
      <c r="AU3" s="1585"/>
      <c r="AV3" s="1585"/>
      <c r="AW3" s="1585"/>
      <c r="AX3" s="1585"/>
      <c r="AY3" s="1585"/>
      <c r="AZ3" s="1585"/>
      <c r="BA3" s="1585"/>
      <c r="BB3" s="1585"/>
      <c r="BC3" s="1585"/>
      <c r="BD3" s="1585"/>
      <c r="BE3" s="1585"/>
      <c r="BF3" s="1585"/>
      <c r="BG3" s="1585"/>
      <c r="BH3" s="1585"/>
      <c r="BI3" s="1585"/>
      <c r="BJ3" s="1585"/>
      <c r="BK3" s="1585"/>
      <c r="BL3" s="1585"/>
      <c r="BM3" s="1585"/>
      <c r="BN3" s="1585"/>
      <c r="BO3" s="1585"/>
      <c r="BP3" s="1585"/>
      <c r="BQ3" s="1585"/>
      <c r="BR3" s="1585"/>
      <c r="BS3" s="1585"/>
      <c r="BT3" s="1585"/>
      <c r="BU3" s="1585"/>
      <c r="BV3" s="1585"/>
      <c r="BW3" s="1585"/>
      <c r="BX3" s="1585"/>
      <c r="BY3" s="1585"/>
      <c r="BZ3" s="1585"/>
      <c r="CA3" s="1585"/>
      <c r="CB3" s="1585"/>
      <c r="CC3" s="1585"/>
      <c r="CD3" s="1585"/>
      <c r="CE3" s="1585"/>
      <c r="CF3" s="1585"/>
      <c r="CG3" s="1585"/>
      <c r="CH3" s="1585"/>
      <c r="CI3" s="1585"/>
      <c r="CJ3" s="1585"/>
      <c r="CK3" s="1585"/>
      <c r="CL3" s="1585"/>
      <c r="CM3" s="1585"/>
      <c r="CN3" s="1585"/>
      <c r="CO3" s="1585"/>
      <c r="CP3" s="1585"/>
      <c r="CQ3" s="1585"/>
      <c r="CR3" s="1585"/>
      <c r="CS3" s="1585"/>
      <c r="CT3" s="1585"/>
      <c r="CU3" s="1585"/>
      <c r="CV3" s="1585"/>
      <c r="CW3" s="1585"/>
      <c r="CX3" s="1585"/>
      <c r="CY3" s="1585"/>
      <c r="CZ3" s="1585"/>
      <c r="DA3" s="1585"/>
      <c r="DB3" s="1585"/>
      <c r="DC3" s="1585"/>
      <c r="DD3" s="1585"/>
    </row>
    <row r="4" spans="1:108" s="1584" customFormat="1" ht="20.25">
      <c r="A4" s="1890" t="s">
        <v>738</v>
      </c>
      <c r="B4" s="1890"/>
      <c r="C4" s="1890"/>
      <c r="D4" s="1891"/>
      <c r="E4" s="1891"/>
      <c r="F4" s="1581"/>
      <c r="I4" s="1576"/>
      <c r="J4" s="1576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5"/>
      <c r="AJ4" s="1585"/>
      <c r="AK4" s="1585"/>
      <c r="AL4" s="1585"/>
      <c r="AM4" s="1585"/>
      <c r="AN4" s="1585"/>
      <c r="AO4" s="1585"/>
      <c r="AP4" s="1585"/>
      <c r="AQ4" s="1585"/>
      <c r="AR4" s="1585"/>
      <c r="AS4" s="1585"/>
      <c r="AT4" s="1585"/>
      <c r="AU4" s="1585"/>
      <c r="AV4" s="1585"/>
      <c r="AW4" s="1585"/>
      <c r="AX4" s="1585"/>
      <c r="AY4" s="1585"/>
      <c r="AZ4" s="1585"/>
      <c r="BA4" s="1585"/>
      <c r="BB4" s="1585"/>
      <c r="BC4" s="1585"/>
      <c r="BD4" s="1585"/>
      <c r="BE4" s="1585"/>
      <c r="BF4" s="1585"/>
      <c r="BG4" s="1585"/>
      <c r="BH4" s="1585"/>
      <c r="BI4" s="1585"/>
      <c r="BJ4" s="1585"/>
      <c r="BK4" s="1585"/>
      <c r="BL4" s="1585"/>
      <c r="BM4" s="1585"/>
      <c r="BN4" s="1585"/>
      <c r="BO4" s="1585"/>
      <c r="BP4" s="1585"/>
      <c r="BQ4" s="1585"/>
      <c r="BR4" s="1585"/>
      <c r="BS4" s="1585"/>
      <c r="BT4" s="1585"/>
      <c r="BU4" s="1585"/>
      <c r="BV4" s="1585"/>
      <c r="BW4" s="1585"/>
      <c r="BX4" s="1585"/>
      <c r="BY4" s="1585"/>
      <c r="BZ4" s="1585"/>
      <c r="CA4" s="1585"/>
      <c r="CB4" s="1585"/>
      <c r="CC4" s="1585"/>
      <c r="CD4" s="1585"/>
      <c r="CE4" s="1585"/>
      <c r="CF4" s="1585"/>
      <c r="CG4" s="1585"/>
      <c r="CH4" s="1585"/>
      <c r="CI4" s="1585"/>
      <c r="CJ4" s="1585"/>
      <c r="CK4" s="1585"/>
      <c r="CL4" s="1585"/>
      <c r="CM4" s="1585"/>
      <c r="CN4" s="1585"/>
      <c r="CO4" s="1585"/>
      <c r="CP4" s="1585"/>
      <c r="CQ4" s="1585"/>
      <c r="CR4" s="1585"/>
      <c r="CS4" s="1585"/>
      <c r="CT4" s="1585"/>
      <c r="CU4" s="1585"/>
      <c r="CV4" s="1585"/>
      <c r="CW4" s="1585"/>
      <c r="CX4" s="1585"/>
      <c r="CY4" s="1585"/>
      <c r="CZ4" s="1585"/>
      <c r="DA4" s="1585"/>
      <c r="DB4" s="1585"/>
      <c r="DC4" s="1585"/>
      <c r="DD4" s="1585"/>
    </row>
    <row r="5" spans="1:108" s="1584" customFormat="1" ht="20.25">
      <c r="A5" s="1890" t="s">
        <v>512</v>
      </c>
      <c r="B5" s="1890"/>
      <c r="C5" s="1890"/>
      <c r="D5" s="1891"/>
      <c r="E5" s="1891"/>
      <c r="F5" s="1581"/>
      <c r="I5" s="1576"/>
      <c r="J5" s="1576"/>
      <c r="K5" s="1585"/>
      <c r="L5" s="1585"/>
      <c r="M5" s="1585"/>
      <c r="N5" s="1585"/>
      <c r="O5" s="1585"/>
      <c r="P5" s="1585"/>
      <c r="Q5" s="1585"/>
      <c r="R5" s="1585"/>
      <c r="S5" s="1585"/>
      <c r="T5" s="1585"/>
      <c r="U5" s="1585"/>
      <c r="V5" s="1585"/>
      <c r="W5" s="1585"/>
      <c r="X5" s="1585"/>
      <c r="Y5" s="1585"/>
      <c r="Z5" s="1585"/>
      <c r="AA5" s="1585"/>
      <c r="AB5" s="1585"/>
      <c r="AC5" s="1585"/>
      <c r="AD5" s="1585"/>
      <c r="AE5" s="1585"/>
      <c r="AF5" s="1585"/>
      <c r="AG5" s="1585"/>
      <c r="AH5" s="1585"/>
      <c r="AI5" s="1585"/>
      <c r="AJ5" s="1585"/>
      <c r="AK5" s="1585"/>
      <c r="AL5" s="1585"/>
      <c r="AM5" s="1585"/>
      <c r="AN5" s="1585"/>
      <c r="AO5" s="1585"/>
      <c r="AP5" s="1585"/>
      <c r="AQ5" s="1585"/>
      <c r="AR5" s="1585"/>
      <c r="AS5" s="1585"/>
      <c r="AT5" s="1585"/>
      <c r="AU5" s="1585"/>
      <c r="AV5" s="1585"/>
      <c r="AW5" s="1585"/>
      <c r="AX5" s="1585"/>
      <c r="AY5" s="1585"/>
      <c r="AZ5" s="1585"/>
      <c r="BA5" s="1585"/>
      <c r="BB5" s="1585"/>
      <c r="BC5" s="1585"/>
      <c r="BD5" s="1585"/>
      <c r="BE5" s="1585"/>
      <c r="BF5" s="1585"/>
      <c r="BG5" s="1585"/>
      <c r="BH5" s="1585"/>
      <c r="BI5" s="1585"/>
      <c r="BJ5" s="1585"/>
      <c r="BK5" s="1585"/>
      <c r="BL5" s="1585"/>
      <c r="BM5" s="1585"/>
      <c r="BN5" s="1585"/>
      <c r="BO5" s="1585"/>
      <c r="BP5" s="1585"/>
      <c r="BQ5" s="1585"/>
      <c r="BR5" s="1585"/>
      <c r="BS5" s="1585"/>
      <c r="BT5" s="1585"/>
      <c r="BU5" s="1585"/>
      <c r="BV5" s="1585"/>
      <c r="BW5" s="1585"/>
      <c r="BX5" s="1585"/>
      <c r="BY5" s="1585"/>
      <c r="BZ5" s="1585"/>
      <c r="CA5" s="1585"/>
      <c r="CB5" s="1585"/>
      <c r="CC5" s="1585"/>
      <c r="CD5" s="1585"/>
      <c r="CE5" s="1585"/>
      <c r="CF5" s="1585"/>
      <c r="CG5" s="1585"/>
      <c r="CH5" s="1585"/>
      <c r="CI5" s="1585"/>
      <c r="CJ5" s="1585"/>
      <c r="CK5" s="1585"/>
      <c r="CL5" s="1585"/>
      <c r="CM5" s="1585"/>
      <c r="CN5" s="1585"/>
      <c r="CO5" s="1585"/>
      <c r="CP5" s="1585"/>
      <c r="CQ5" s="1585"/>
      <c r="CR5" s="1585"/>
      <c r="CS5" s="1585"/>
      <c r="CT5" s="1585"/>
      <c r="CU5" s="1585"/>
      <c r="CV5" s="1585"/>
      <c r="CW5" s="1585"/>
      <c r="CX5" s="1585"/>
      <c r="CY5" s="1585"/>
      <c r="CZ5" s="1585"/>
      <c r="DA5" s="1585"/>
      <c r="DB5" s="1585"/>
      <c r="DC5" s="1585"/>
      <c r="DD5" s="1585"/>
    </row>
    <row r="6" spans="1:108" s="1584" customFormat="1" ht="18" customHeight="1">
      <c r="A6" s="1890" t="s">
        <v>262</v>
      </c>
      <c r="B6" s="1890"/>
      <c r="C6" s="1890"/>
      <c r="D6" s="1891"/>
      <c r="E6" s="1891"/>
      <c r="F6" s="1581"/>
      <c r="I6" s="1576"/>
      <c r="J6" s="1576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1585"/>
      <c r="AJ6" s="1585"/>
      <c r="AK6" s="1585"/>
      <c r="AL6" s="1585"/>
      <c r="AM6" s="1585"/>
      <c r="AN6" s="1585"/>
      <c r="AO6" s="1585"/>
      <c r="AP6" s="1585"/>
      <c r="AQ6" s="1585"/>
      <c r="AR6" s="1585"/>
      <c r="AS6" s="1585"/>
      <c r="AT6" s="1585"/>
      <c r="AU6" s="1585"/>
      <c r="AV6" s="1585"/>
      <c r="AW6" s="1585"/>
      <c r="AX6" s="1585"/>
      <c r="AY6" s="1585"/>
      <c r="AZ6" s="1585"/>
      <c r="BA6" s="1585"/>
      <c r="BB6" s="1585"/>
      <c r="BC6" s="1585"/>
      <c r="BD6" s="1585"/>
      <c r="BE6" s="1585"/>
      <c r="BF6" s="1585"/>
      <c r="BG6" s="1585"/>
      <c r="BH6" s="1585"/>
      <c r="BI6" s="1585"/>
      <c r="BJ6" s="1585"/>
      <c r="BK6" s="1585"/>
      <c r="BL6" s="1585"/>
      <c r="BM6" s="1585"/>
      <c r="BN6" s="1585"/>
      <c r="BO6" s="1585"/>
      <c r="BP6" s="1585"/>
      <c r="BQ6" s="1585"/>
      <c r="BR6" s="1585"/>
      <c r="BS6" s="1585"/>
      <c r="BT6" s="1585"/>
      <c r="BU6" s="1585"/>
      <c r="BV6" s="1585"/>
      <c r="BW6" s="1585"/>
      <c r="BX6" s="1585"/>
      <c r="BY6" s="1585"/>
      <c r="BZ6" s="1585"/>
      <c r="CA6" s="1585"/>
      <c r="CB6" s="1585"/>
      <c r="CC6" s="1585"/>
      <c r="CD6" s="1585"/>
      <c r="CE6" s="1585"/>
      <c r="CF6" s="1585"/>
      <c r="CG6" s="1585"/>
      <c r="CH6" s="1585"/>
      <c r="CI6" s="1585"/>
      <c r="CJ6" s="1585"/>
      <c r="CK6" s="1585"/>
      <c r="CL6" s="1585"/>
      <c r="CM6" s="1585"/>
      <c r="CN6" s="1585"/>
      <c r="CO6" s="1585"/>
      <c r="CP6" s="1585"/>
      <c r="CQ6" s="1585"/>
      <c r="CR6" s="1585"/>
      <c r="CS6" s="1585"/>
      <c r="CT6" s="1585"/>
      <c r="CU6" s="1585"/>
      <c r="CV6" s="1585"/>
      <c r="CW6" s="1585"/>
      <c r="CX6" s="1585"/>
      <c r="CY6" s="1585"/>
      <c r="CZ6" s="1585"/>
      <c r="DA6" s="1585"/>
      <c r="DB6" s="1585"/>
      <c r="DC6" s="1585"/>
      <c r="DD6" s="1585"/>
    </row>
    <row r="7" spans="1:108" s="1584" customFormat="1" ht="81.75" customHeight="1">
      <c r="A7" s="1897" t="s">
        <v>777</v>
      </c>
      <c r="B7" s="1897"/>
      <c r="C7" s="1897"/>
      <c r="D7" s="1897"/>
      <c r="E7" s="1897"/>
      <c r="F7" s="1588"/>
      <c r="G7" s="1588"/>
      <c r="H7" s="1588"/>
      <c r="I7" s="1581"/>
      <c r="J7" s="1581"/>
      <c r="K7" s="1585"/>
      <c r="L7" s="1585"/>
      <c r="M7" s="1585"/>
      <c r="N7" s="1585"/>
      <c r="O7" s="1585"/>
      <c r="P7" s="1585"/>
      <c r="Q7" s="1585"/>
      <c r="R7" s="1585"/>
      <c r="S7" s="1585"/>
      <c r="T7" s="1585"/>
      <c r="U7" s="1585"/>
      <c r="V7" s="1585"/>
      <c r="W7" s="1585"/>
      <c r="X7" s="1585"/>
      <c r="Y7" s="1585"/>
      <c r="Z7" s="1585"/>
      <c r="AA7" s="1585"/>
      <c r="AB7" s="1585"/>
      <c r="AC7" s="1585"/>
      <c r="AD7" s="1585"/>
      <c r="AE7" s="1585"/>
      <c r="AF7" s="1585"/>
      <c r="AG7" s="1585"/>
      <c r="AH7" s="1585"/>
      <c r="AI7" s="1585"/>
      <c r="AJ7" s="1585"/>
      <c r="AK7" s="1585"/>
      <c r="AL7" s="1585"/>
      <c r="AM7" s="1585"/>
      <c r="AN7" s="1585"/>
      <c r="AO7" s="1585"/>
      <c r="AP7" s="1585"/>
      <c r="AQ7" s="1585"/>
      <c r="AR7" s="1585"/>
      <c r="AS7" s="1585"/>
      <c r="AT7" s="1585"/>
      <c r="AU7" s="1585"/>
      <c r="AV7" s="1585"/>
      <c r="AW7" s="1585"/>
      <c r="AX7" s="1585"/>
      <c r="AY7" s="1585"/>
      <c r="AZ7" s="1585"/>
      <c r="BA7" s="1585"/>
      <c r="BB7" s="1585"/>
      <c r="BC7" s="1585"/>
      <c r="BD7" s="1585"/>
      <c r="BE7" s="1585"/>
      <c r="BF7" s="1585"/>
      <c r="BG7" s="1585"/>
      <c r="BH7" s="1585"/>
      <c r="BI7" s="1585"/>
      <c r="BJ7" s="1585"/>
      <c r="BK7" s="1585"/>
      <c r="BL7" s="1585"/>
      <c r="BM7" s="1585"/>
      <c r="BN7" s="1585"/>
      <c r="BO7" s="1585"/>
      <c r="BP7" s="1585"/>
      <c r="BQ7" s="1585"/>
      <c r="BR7" s="1585"/>
      <c r="BS7" s="1585"/>
      <c r="BT7" s="1585"/>
      <c r="BU7" s="1585"/>
      <c r="BV7" s="1585"/>
      <c r="BW7" s="1585"/>
      <c r="BX7" s="1585"/>
      <c r="BY7" s="1585"/>
      <c r="BZ7" s="1585"/>
      <c r="CA7" s="1585"/>
      <c r="CB7" s="1585"/>
      <c r="CC7" s="1585"/>
      <c r="CD7" s="1585"/>
      <c r="CE7" s="1585"/>
      <c r="CF7" s="1585"/>
      <c r="CG7" s="1585"/>
      <c r="CH7" s="1585"/>
      <c r="CI7" s="1585"/>
      <c r="CJ7" s="1585"/>
      <c r="CK7" s="1585"/>
      <c r="CL7" s="1585"/>
      <c r="CM7" s="1585"/>
      <c r="CN7" s="1585"/>
      <c r="CO7" s="1585"/>
      <c r="CP7" s="1585"/>
      <c r="CQ7" s="1585"/>
      <c r="CR7" s="1585"/>
      <c r="CS7" s="1585"/>
      <c r="CT7" s="1585"/>
      <c r="CU7" s="1585"/>
      <c r="CV7" s="1585"/>
      <c r="CW7" s="1585"/>
      <c r="CX7" s="1585"/>
      <c r="CY7" s="1585"/>
      <c r="CZ7" s="1585"/>
      <c r="DA7" s="1585"/>
      <c r="DB7" s="1585"/>
      <c r="DC7" s="1585"/>
      <c r="DD7" s="1585"/>
    </row>
    <row r="8" spans="1:12" ht="14.25" customHeight="1" thickBot="1">
      <c r="A8" s="1615"/>
      <c r="B8" s="1616"/>
      <c r="C8" s="1616"/>
      <c r="D8" s="1616"/>
      <c r="E8" s="1616"/>
      <c r="F8" s="1435"/>
      <c r="G8" s="1436"/>
      <c r="H8" s="1436"/>
      <c r="I8" s="707"/>
      <c r="J8" s="707"/>
      <c r="K8" s="256"/>
      <c r="L8" s="256"/>
    </row>
    <row r="9" spans="1:108" s="227" customFormat="1" ht="31.5" customHeight="1">
      <c r="A9" s="1888" t="s">
        <v>264</v>
      </c>
      <c r="B9" s="1898" t="s">
        <v>83</v>
      </c>
      <c r="C9" s="1898" t="s">
        <v>920</v>
      </c>
      <c r="D9" s="1900" t="s">
        <v>921</v>
      </c>
      <c r="E9" s="1874" t="s">
        <v>393</v>
      </c>
      <c r="F9" s="1886" t="s">
        <v>394</v>
      </c>
      <c r="G9" s="1887"/>
      <c r="H9" s="1437"/>
      <c r="I9" s="1749" t="s">
        <v>406</v>
      </c>
      <c r="J9" s="1409"/>
      <c r="K9" s="1410"/>
      <c r="L9" s="1123"/>
      <c r="M9" s="1123"/>
      <c r="N9" s="1123"/>
      <c r="O9" s="1123"/>
      <c r="P9" s="1123"/>
      <c r="Q9" s="1123"/>
      <c r="R9" s="1123"/>
      <c r="S9" s="1123"/>
      <c r="T9" s="1123"/>
      <c r="U9" s="1123"/>
      <c r="V9" s="1123"/>
      <c r="W9" s="1123"/>
      <c r="X9" s="1123"/>
      <c r="Y9" s="1123"/>
      <c r="Z9" s="1123"/>
      <c r="AA9" s="1123"/>
      <c r="AB9" s="1123"/>
      <c r="AC9" s="1123"/>
      <c r="AD9" s="1123"/>
      <c r="AE9" s="1123"/>
      <c r="AF9" s="1123"/>
      <c r="AG9" s="1123"/>
      <c r="AH9" s="1123"/>
      <c r="AI9" s="1123"/>
      <c r="AJ9" s="1123"/>
      <c r="AK9" s="1123"/>
      <c r="AL9" s="1123"/>
      <c r="AM9" s="1123"/>
      <c r="AN9" s="1123"/>
      <c r="AO9" s="1123"/>
      <c r="AP9" s="1123"/>
      <c r="AQ9" s="1123"/>
      <c r="AR9" s="1123"/>
      <c r="AS9" s="1123"/>
      <c r="AT9" s="1123"/>
      <c r="AU9" s="1123"/>
      <c r="AV9" s="1123"/>
      <c r="AW9" s="1123"/>
      <c r="AX9" s="1123"/>
      <c r="AY9" s="1123"/>
      <c r="AZ9" s="1123"/>
      <c r="BA9" s="1123"/>
      <c r="BB9" s="1123"/>
      <c r="BC9" s="1123"/>
      <c r="BD9" s="1123"/>
      <c r="BE9" s="1123"/>
      <c r="BF9" s="1123"/>
      <c r="BG9" s="1123"/>
      <c r="BH9" s="1123"/>
      <c r="BI9" s="1123"/>
      <c r="BJ9" s="1123"/>
      <c r="BK9" s="1123"/>
      <c r="BL9" s="1123"/>
      <c r="BM9" s="1123"/>
      <c r="BN9" s="1123"/>
      <c r="BO9" s="1123"/>
      <c r="BP9" s="1123"/>
      <c r="BQ9" s="1123"/>
      <c r="BR9" s="1123"/>
      <c r="BS9" s="1123"/>
      <c r="BT9" s="1123"/>
      <c r="BU9" s="1123"/>
      <c r="BV9" s="1123"/>
      <c r="BW9" s="1123"/>
      <c r="BX9" s="1123"/>
      <c r="BY9" s="1123"/>
      <c r="BZ9" s="1123"/>
      <c r="CA9" s="1123"/>
      <c r="CB9" s="1123"/>
      <c r="CC9" s="1123"/>
      <c r="CD9" s="1123"/>
      <c r="CE9" s="1123"/>
      <c r="CF9" s="1123"/>
      <c r="CG9" s="1123"/>
      <c r="CH9" s="1123"/>
      <c r="CI9" s="1123"/>
      <c r="CJ9" s="1123"/>
      <c r="CK9" s="1123"/>
      <c r="CL9" s="1123"/>
      <c r="CM9" s="1123"/>
      <c r="CN9" s="1123"/>
      <c r="CO9" s="1123"/>
      <c r="CP9" s="1123"/>
      <c r="CQ9" s="1123"/>
      <c r="CR9" s="1123"/>
      <c r="CS9" s="1123"/>
      <c r="CT9" s="1123"/>
      <c r="CU9" s="1123"/>
      <c r="CV9" s="1123"/>
      <c r="CW9" s="1123"/>
      <c r="CX9" s="1123"/>
      <c r="CY9" s="1123"/>
      <c r="CZ9" s="1123"/>
      <c r="DA9" s="1123"/>
      <c r="DB9" s="1123"/>
      <c r="DC9" s="1123"/>
      <c r="DD9" s="1123"/>
    </row>
    <row r="10" spans="1:108" s="227" customFormat="1" ht="56.25" customHeight="1">
      <c r="A10" s="1889"/>
      <c r="B10" s="1899"/>
      <c r="C10" s="1899"/>
      <c r="D10" s="1901"/>
      <c r="E10" s="1875"/>
      <c r="F10" s="1589" t="s">
        <v>385</v>
      </c>
      <c r="G10" s="1438" t="s">
        <v>892</v>
      </c>
      <c r="H10" s="1439" t="s">
        <v>405</v>
      </c>
      <c r="I10" s="1882"/>
      <c r="J10" s="1411"/>
      <c r="K10" s="1410"/>
      <c r="L10" s="1123"/>
      <c r="M10" s="1123"/>
      <c r="N10" s="1123"/>
      <c r="O10" s="1123"/>
      <c r="P10" s="1123"/>
      <c r="Q10" s="1123"/>
      <c r="R10" s="1123"/>
      <c r="S10" s="1123"/>
      <c r="T10" s="1123"/>
      <c r="U10" s="1123"/>
      <c r="V10" s="1123"/>
      <c r="W10" s="1123"/>
      <c r="X10" s="1123"/>
      <c r="Y10" s="1123"/>
      <c r="Z10" s="1123"/>
      <c r="AA10" s="1123"/>
      <c r="AB10" s="1123"/>
      <c r="AC10" s="1123"/>
      <c r="AD10" s="1123"/>
      <c r="AE10" s="1123"/>
      <c r="AF10" s="1123"/>
      <c r="AG10" s="1123"/>
      <c r="AH10" s="1123"/>
      <c r="AI10" s="1123"/>
      <c r="AJ10" s="1123"/>
      <c r="AK10" s="1123"/>
      <c r="AL10" s="1123"/>
      <c r="AM10" s="1123"/>
      <c r="AN10" s="1123"/>
      <c r="AO10" s="1123"/>
      <c r="AP10" s="1123"/>
      <c r="AQ10" s="1123"/>
      <c r="AR10" s="1123"/>
      <c r="AS10" s="1123"/>
      <c r="AT10" s="1123"/>
      <c r="AU10" s="1123"/>
      <c r="AV10" s="1123"/>
      <c r="AW10" s="1123"/>
      <c r="AX10" s="1123"/>
      <c r="AY10" s="1123"/>
      <c r="AZ10" s="1123"/>
      <c r="BA10" s="1123"/>
      <c r="BB10" s="1123"/>
      <c r="BC10" s="1123"/>
      <c r="BD10" s="1123"/>
      <c r="BE10" s="1123"/>
      <c r="BF10" s="1123"/>
      <c r="BG10" s="1123"/>
      <c r="BH10" s="1123"/>
      <c r="BI10" s="1123"/>
      <c r="BJ10" s="1123"/>
      <c r="BK10" s="1123"/>
      <c r="BL10" s="1123"/>
      <c r="BM10" s="1123"/>
      <c r="BN10" s="1123"/>
      <c r="BO10" s="1123"/>
      <c r="BP10" s="1123"/>
      <c r="BQ10" s="1123"/>
      <c r="BR10" s="1123"/>
      <c r="BS10" s="1123"/>
      <c r="BT10" s="1123"/>
      <c r="BU10" s="1123"/>
      <c r="BV10" s="1123"/>
      <c r="BW10" s="1123"/>
      <c r="BX10" s="1123"/>
      <c r="BY10" s="1123"/>
      <c r="BZ10" s="1123"/>
      <c r="CA10" s="1123"/>
      <c r="CB10" s="1123"/>
      <c r="CC10" s="1123"/>
      <c r="CD10" s="1123"/>
      <c r="CE10" s="1123"/>
      <c r="CF10" s="1123"/>
      <c r="CG10" s="1123"/>
      <c r="CH10" s="1123"/>
      <c r="CI10" s="1123"/>
      <c r="CJ10" s="1123"/>
      <c r="CK10" s="1123"/>
      <c r="CL10" s="1123"/>
      <c r="CM10" s="1123"/>
      <c r="CN10" s="1123"/>
      <c r="CO10" s="1123"/>
      <c r="CP10" s="1123"/>
      <c r="CQ10" s="1123"/>
      <c r="CR10" s="1123"/>
      <c r="CS10" s="1123"/>
      <c r="CT10" s="1123"/>
      <c r="CU10" s="1123"/>
      <c r="CV10" s="1123"/>
      <c r="CW10" s="1123"/>
      <c r="CX10" s="1123"/>
      <c r="CY10" s="1123"/>
      <c r="CZ10" s="1123"/>
      <c r="DA10" s="1123"/>
      <c r="DB10" s="1123"/>
      <c r="DC10" s="1123"/>
      <c r="DD10" s="1123"/>
    </row>
    <row r="11" spans="1:108" s="227" customFormat="1" ht="19.5" thickBot="1">
      <c r="A11" s="1618">
        <v>1</v>
      </c>
      <c r="B11" s="1619">
        <v>2</v>
      </c>
      <c r="C11" s="1619">
        <v>3</v>
      </c>
      <c r="D11" s="1619">
        <v>4</v>
      </c>
      <c r="E11" s="1620">
        <v>5</v>
      </c>
      <c r="F11" s="1604">
        <v>6</v>
      </c>
      <c r="G11" s="1605">
        <v>7</v>
      </c>
      <c r="H11" s="1482"/>
      <c r="I11" s="1606">
        <v>8</v>
      </c>
      <c r="J11" s="1412"/>
      <c r="K11" s="1410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3"/>
      <c r="Y11" s="1123"/>
      <c r="Z11" s="1123"/>
      <c r="AA11" s="1123"/>
      <c r="AB11" s="1123"/>
      <c r="AC11" s="1123"/>
      <c r="AD11" s="1123"/>
      <c r="AE11" s="1123"/>
      <c r="AF11" s="1123"/>
      <c r="AG11" s="1123"/>
      <c r="AH11" s="1123"/>
      <c r="AI11" s="1123"/>
      <c r="AJ11" s="1123"/>
      <c r="AK11" s="1123"/>
      <c r="AL11" s="1123"/>
      <c r="AM11" s="1123"/>
      <c r="AN11" s="1123"/>
      <c r="AO11" s="1123"/>
      <c r="AP11" s="1123"/>
      <c r="AQ11" s="1123"/>
      <c r="AR11" s="1123"/>
      <c r="AS11" s="1123"/>
      <c r="AT11" s="1123"/>
      <c r="AU11" s="1123"/>
      <c r="AV11" s="1123"/>
      <c r="AW11" s="1123"/>
      <c r="AX11" s="1123"/>
      <c r="AY11" s="1123"/>
      <c r="AZ11" s="1123"/>
      <c r="BA11" s="1123"/>
      <c r="BB11" s="1123"/>
      <c r="BC11" s="1123"/>
      <c r="BD11" s="1123"/>
      <c r="BE11" s="1123"/>
      <c r="BF11" s="1123"/>
      <c r="BG11" s="1123"/>
      <c r="BH11" s="1123"/>
      <c r="BI11" s="1123"/>
      <c r="BJ11" s="1123"/>
      <c r="BK11" s="1123"/>
      <c r="BL11" s="1123"/>
      <c r="BM11" s="1123"/>
      <c r="BN11" s="1123"/>
      <c r="BO11" s="1123"/>
      <c r="BP11" s="1123"/>
      <c r="BQ11" s="1123"/>
      <c r="BR11" s="1123"/>
      <c r="BS11" s="1123"/>
      <c r="BT11" s="1123"/>
      <c r="BU11" s="1123"/>
      <c r="BV11" s="1123"/>
      <c r="BW11" s="1123"/>
      <c r="BX11" s="1123"/>
      <c r="BY11" s="1123"/>
      <c r="BZ11" s="1123"/>
      <c r="CA11" s="1123"/>
      <c r="CB11" s="1123"/>
      <c r="CC11" s="1123"/>
      <c r="CD11" s="1123"/>
      <c r="CE11" s="1123"/>
      <c r="CF11" s="1123"/>
      <c r="CG11" s="1123"/>
      <c r="CH11" s="1123"/>
      <c r="CI11" s="1123"/>
      <c r="CJ11" s="1123"/>
      <c r="CK11" s="1123"/>
      <c r="CL11" s="1123"/>
      <c r="CM11" s="1123"/>
      <c r="CN11" s="1123"/>
      <c r="CO11" s="1123"/>
      <c r="CP11" s="1123"/>
      <c r="CQ11" s="1123"/>
      <c r="CR11" s="1123"/>
      <c r="CS11" s="1123"/>
      <c r="CT11" s="1123"/>
      <c r="CU11" s="1123"/>
      <c r="CV11" s="1123"/>
      <c r="CW11" s="1123"/>
      <c r="CX11" s="1123"/>
      <c r="CY11" s="1123"/>
      <c r="CZ11" s="1123"/>
      <c r="DA11" s="1123"/>
      <c r="DB11" s="1123"/>
      <c r="DC11" s="1123"/>
      <c r="DD11" s="1123"/>
    </row>
    <row r="12" spans="1:108" s="227" customFormat="1" ht="27.75" customHeight="1" thickBot="1">
      <c r="A12" s="1877" t="s">
        <v>158</v>
      </c>
      <c r="B12" s="1877"/>
      <c r="C12" s="1877"/>
      <c r="D12" s="1877"/>
      <c r="E12" s="1877"/>
      <c r="F12" s="1614"/>
      <c r="G12" s="1523"/>
      <c r="H12" s="1523"/>
      <c r="I12" s="821"/>
      <c r="J12" s="821"/>
      <c r="K12" s="1410"/>
      <c r="L12" s="1410"/>
      <c r="M12" s="1410"/>
      <c r="N12" s="1123"/>
      <c r="O12" s="1123"/>
      <c r="P12" s="1123"/>
      <c r="Q12" s="1123"/>
      <c r="R12" s="1123"/>
      <c r="S12" s="1123"/>
      <c r="T12" s="1123"/>
      <c r="U12" s="1123"/>
      <c r="V12" s="1123"/>
      <c r="W12" s="1123"/>
      <c r="X12" s="1123"/>
      <c r="Y12" s="1123"/>
      <c r="Z12" s="1123"/>
      <c r="AA12" s="1123"/>
      <c r="AB12" s="1123"/>
      <c r="AC12" s="1123"/>
      <c r="AD12" s="1123"/>
      <c r="AE12" s="1123"/>
      <c r="AF12" s="1123"/>
      <c r="AG12" s="1123"/>
      <c r="AH12" s="1123"/>
      <c r="AI12" s="1123"/>
      <c r="AJ12" s="1123"/>
      <c r="AK12" s="1123"/>
      <c r="AL12" s="1123"/>
      <c r="AM12" s="1123"/>
      <c r="AN12" s="1123"/>
      <c r="AO12" s="1123"/>
      <c r="AP12" s="1123"/>
      <c r="AQ12" s="1123"/>
      <c r="AR12" s="1123"/>
      <c r="AS12" s="1123"/>
      <c r="AT12" s="1123"/>
      <c r="AU12" s="1123"/>
      <c r="AV12" s="1123"/>
      <c r="AW12" s="1123"/>
      <c r="AX12" s="1123"/>
      <c r="AY12" s="1123"/>
      <c r="AZ12" s="1123"/>
      <c r="BA12" s="1123"/>
      <c r="BB12" s="1123"/>
      <c r="BC12" s="1123"/>
      <c r="BD12" s="1123"/>
      <c r="BE12" s="1123"/>
      <c r="BF12" s="1123"/>
      <c r="BG12" s="1123"/>
      <c r="BH12" s="1123"/>
      <c r="BI12" s="1123"/>
      <c r="BJ12" s="1123"/>
      <c r="BK12" s="1123"/>
      <c r="BL12" s="1123"/>
      <c r="BM12" s="1123"/>
      <c r="BN12" s="1123"/>
      <c r="BO12" s="1123"/>
      <c r="BP12" s="1123"/>
      <c r="BQ12" s="1123"/>
      <c r="BR12" s="1123"/>
      <c r="BS12" s="1123"/>
      <c r="BT12" s="1123"/>
      <c r="BU12" s="1123"/>
      <c r="BV12" s="1123"/>
      <c r="BW12" s="1123"/>
      <c r="BX12" s="1123"/>
      <c r="BY12" s="1123"/>
      <c r="BZ12" s="1123"/>
      <c r="CA12" s="1123"/>
      <c r="CB12" s="1123"/>
      <c r="CC12" s="1123"/>
      <c r="CD12" s="1123"/>
      <c r="CE12" s="1123"/>
      <c r="CF12" s="1123"/>
      <c r="CG12" s="1123"/>
      <c r="CH12" s="1123"/>
      <c r="CI12" s="1123"/>
      <c r="CJ12" s="1123"/>
      <c r="CK12" s="1123"/>
      <c r="CL12" s="1123"/>
      <c r="CM12" s="1123"/>
      <c r="CN12" s="1123"/>
      <c r="CO12" s="1123"/>
      <c r="CP12" s="1123"/>
      <c r="CQ12" s="1123"/>
      <c r="CR12" s="1123"/>
      <c r="CS12" s="1123"/>
      <c r="CT12" s="1123"/>
      <c r="CU12" s="1123"/>
      <c r="CV12" s="1123"/>
      <c r="CW12" s="1123"/>
      <c r="CX12" s="1123"/>
      <c r="CY12" s="1123"/>
      <c r="CZ12" s="1123"/>
      <c r="DA12" s="1123"/>
      <c r="DB12" s="1123"/>
      <c r="DC12" s="1123"/>
      <c r="DD12" s="1123"/>
    </row>
    <row r="13" spans="1:11" s="1123" customFormat="1" ht="60" customHeight="1">
      <c r="A13" s="1715">
        <v>1</v>
      </c>
      <c r="B13" s="1675" t="s">
        <v>288</v>
      </c>
      <c r="C13" s="1682">
        <v>2210</v>
      </c>
      <c r="D13" s="1676">
        <v>58228.36</v>
      </c>
      <c r="E13" s="1677" t="s">
        <v>287</v>
      </c>
      <c r="F13" s="1610">
        <v>58228.36</v>
      </c>
      <c r="G13" s="1611" t="s">
        <v>890</v>
      </c>
      <c r="H13" s="1612" t="s">
        <v>733</v>
      </c>
      <c r="I13" s="1613" t="s">
        <v>1060</v>
      </c>
      <c r="J13" s="1613" t="s">
        <v>1060</v>
      </c>
      <c r="K13" s="1150" t="s">
        <v>751</v>
      </c>
    </row>
    <row r="14" spans="1:108" s="227" customFormat="1" ht="30.75" customHeight="1">
      <c r="A14" s="1601">
        <v>2</v>
      </c>
      <c r="B14" s="1447" t="s">
        <v>977</v>
      </c>
      <c r="C14" s="1531">
        <v>2210</v>
      </c>
      <c r="D14" s="1451">
        <v>600</v>
      </c>
      <c r="E14" s="1600" t="s">
        <v>289</v>
      </c>
      <c r="F14" s="1591">
        <v>600</v>
      </c>
      <c r="G14" s="1443" t="s">
        <v>890</v>
      </c>
      <c r="H14" s="1446" t="s">
        <v>976</v>
      </c>
      <c r="I14" s="465" t="s">
        <v>992</v>
      </c>
      <c r="J14" s="465" t="s">
        <v>992</v>
      </c>
      <c r="K14" s="1410"/>
      <c r="L14" s="1123"/>
      <c r="M14" s="1123"/>
      <c r="N14" s="1123"/>
      <c r="O14" s="1123"/>
      <c r="P14" s="1123"/>
      <c r="Q14" s="1123"/>
      <c r="R14" s="1123"/>
      <c r="S14" s="1123"/>
      <c r="T14" s="1123"/>
      <c r="U14" s="1123"/>
      <c r="V14" s="1123"/>
      <c r="W14" s="1123"/>
      <c r="X14" s="1123"/>
      <c r="Y14" s="1123"/>
      <c r="Z14" s="1123"/>
      <c r="AA14" s="1123"/>
      <c r="AB14" s="1123"/>
      <c r="AC14" s="1123"/>
      <c r="AD14" s="1123"/>
      <c r="AE14" s="1123"/>
      <c r="AF14" s="1123"/>
      <c r="AG14" s="1123"/>
      <c r="AH14" s="1123"/>
      <c r="AI14" s="1123"/>
      <c r="AJ14" s="1123"/>
      <c r="AK14" s="1123"/>
      <c r="AL14" s="1123"/>
      <c r="AM14" s="1123"/>
      <c r="AN14" s="1123"/>
      <c r="AO14" s="1123"/>
      <c r="AP14" s="1123"/>
      <c r="AQ14" s="1123"/>
      <c r="AR14" s="1123"/>
      <c r="AS14" s="1123"/>
      <c r="AT14" s="1123"/>
      <c r="AU14" s="1123"/>
      <c r="AV14" s="1123"/>
      <c r="AW14" s="1123"/>
      <c r="AX14" s="1123"/>
      <c r="AY14" s="1123"/>
      <c r="AZ14" s="1123"/>
      <c r="BA14" s="1123"/>
      <c r="BB14" s="1123"/>
      <c r="BC14" s="1123"/>
      <c r="BD14" s="1123"/>
      <c r="BE14" s="1123"/>
      <c r="BF14" s="1123"/>
      <c r="BG14" s="1123"/>
      <c r="BH14" s="1123"/>
      <c r="BI14" s="1123"/>
      <c r="BJ14" s="1123"/>
      <c r="BK14" s="1123"/>
      <c r="BL14" s="1123"/>
      <c r="BM14" s="1123"/>
      <c r="BN14" s="1123"/>
      <c r="BO14" s="1123"/>
      <c r="BP14" s="1123"/>
      <c r="BQ14" s="1123"/>
      <c r="BR14" s="1123"/>
      <c r="BS14" s="1123"/>
      <c r="BT14" s="1123"/>
      <c r="BU14" s="1123"/>
      <c r="BV14" s="1123"/>
      <c r="BW14" s="1123"/>
      <c r="BX14" s="1123"/>
      <c r="BY14" s="1123"/>
      <c r="BZ14" s="1123"/>
      <c r="CA14" s="1123"/>
      <c r="CB14" s="1123"/>
      <c r="CC14" s="1123"/>
      <c r="CD14" s="1123"/>
      <c r="CE14" s="1123"/>
      <c r="CF14" s="1123"/>
      <c r="CG14" s="1123"/>
      <c r="CH14" s="1123"/>
      <c r="CI14" s="1123"/>
      <c r="CJ14" s="1123"/>
      <c r="CK14" s="1123"/>
      <c r="CL14" s="1123"/>
      <c r="CM14" s="1123"/>
      <c r="CN14" s="1123"/>
      <c r="CO14" s="1123"/>
      <c r="CP14" s="1123"/>
      <c r="CQ14" s="1123"/>
      <c r="CR14" s="1123"/>
      <c r="CS14" s="1123"/>
      <c r="CT14" s="1123"/>
      <c r="CU14" s="1123"/>
      <c r="CV14" s="1123"/>
      <c r="CW14" s="1123"/>
      <c r="CX14" s="1123"/>
      <c r="CY14" s="1123"/>
      <c r="CZ14" s="1123"/>
      <c r="DA14" s="1123"/>
      <c r="DB14" s="1123"/>
      <c r="DC14" s="1123"/>
      <c r="DD14" s="1123"/>
    </row>
    <row r="15" spans="1:108" s="227" customFormat="1" ht="44.25" customHeight="1">
      <c r="A15" s="1599">
        <v>3</v>
      </c>
      <c r="B15" s="1447" t="s">
        <v>166</v>
      </c>
      <c r="C15" s="1531">
        <v>2210</v>
      </c>
      <c r="D15" s="1451">
        <v>40246.56</v>
      </c>
      <c r="E15" s="1600" t="s">
        <v>289</v>
      </c>
      <c r="F15" s="1590">
        <v>40246.56</v>
      </c>
      <c r="G15" s="1443" t="s">
        <v>890</v>
      </c>
      <c r="H15" s="1446" t="s">
        <v>169</v>
      </c>
      <c r="I15" s="465"/>
      <c r="J15" s="465"/>
      <c r="K15" s="1410"/>
      <c r="L15" s="1123"/>
      <c r="M15" s="1123"/>
      <c r="N15" s="1123"/>
      <c r="O15" s="1123"/>
      <c r="P15" s="1123"/>
      <c r="Q15" s="1123"/>
      <c r="R15" s="1123"/>
      <c r="S15" s="1123"/>
      <c r="T15" s="1123"/>
      <c r="U15" s="1123"/>
      <c r="V15" s="1123"/>
      <c r="W15" s="1123"/>
      <c r="X15" s="1123"/>
      <c r="Y15" s="1123"/>
      <c r="Z15" s="1123"/>
      <c r="AA15" s="1123"/>
      <c r="AB15" s="1123"/>
      <c r="AC15" s="1123"/>
      <c r="AD15" s="1123"/>
      <c r="AE15" s="1123"/>
      <c r="AF15" s="1123"/>
      <c r="AG15" s="1123"/>
      <c r="AH15" s="1123"/>
      <c r="AI15" s="1123"/>
      <c r="AJ15" s="1123"/>
      <c r="AK15" s="1123"/>
      <c r="AL15" s="1123"/>
      <c r="AM15" s="1123"/>
      <c r="AN15" s="1123"/>
      <c r="AO15" s="1123"/>
      <c r="AP15" s="1123"/>
      <c r="AQ15" s="1123"/>
      <c r="AR15" s="1123"/>
      <c r="AS15" s="1123"/>
      <c r="AT15" s="1123"/>
      <c r="AU15" s="1123"/>
      <c r="AV15" s="1123"/>
      <c r="AW15" s="1123"/>
      <c r="AX15" s="1123"/>
      <c r="AY15" s="1123"/>
      <c r="AZ15" s="1123"/>
      <c r="BA15" s="1123"/>
      <c r="BB15" s="1123"/>
      <c r="BC15" s="1123"/>
      <c r="BD15" s="1123"/>
      <c r="BE15" s="1123"/>
      <c r="BF15" s="1123"/>
      <c r="BG15" s="1123"/>
      <c r="BH15" s="1123"/>
      <c r="BI15" s="1123"/>
      <c r="BJ15" s="1123"/>
      <c r="BK15" s="1123"/>
      <c r="BL15" s="1123"/>
      <c r="BM15" s="1123"/>
      <c r="BN15" s="1123"/>
      <c r="BO15" s="1123"/>
      <c r="BP15" s="1123"/>
      <c r="BQ15" s="1123"/>
      <c r="BR15" s="1123"/>
      <c r="BS15" s="1123"/>
      <c r="BT15" s="1123"/>
      <c r="BU15" s="1123"/>
      <c r="BV15" s="1123"/>
      <c r="BW15" s="1123"/>
      <c r="BX15" s="1123"/>
      <c r="BY15" s="1123"/>
      <c r="BZ15" s="1123"/>
      <c r="CA15" s="1123"/>
      <c r="CB15" s="1123"/>
      <c r="CC15" s="1123"/>
      <c r="CD15" s="1123"/>
      <c r="CE15" s="1123"/>
      <c r="CF15" s="1123"/>
      <c r="CG15" s="1123"/>
      <c r="CH15" s="1123"/>
      <c r="CI15" s="1123"/>
      <c r="CJ15" s="1123"/>
      <c r="CK15" s="1123"/>
      <c r="CL15" s="1123"/>
      <c r="CM15" s="1123"/>
      <c r="CN15" s="1123"/>
      <c r="CO15" s="1123"/>
      <c r="CP15" s="1123"/>
      <c r="CQ15" s="1123"/>
      <c r="CR15" s="1123"/>
      <c r="CS15" s="1123"/>
      <c r="CT15" s="1123"/>
      <c r="CU15" s="1123"/>
      <c r="CV15" s="1123"/>
      <c r="CW15" s="1123"/>
      <c r="CX15" s="1123"/>
      <c r="CY15" s="1123"/>
      <c r="CZ15" s="1123"/>
      <c r="DA15" s="1123"/>
      <c r="DB15" s="1123"/>
      <c r="DC15" s="1123"/>
      <c r="DD15" s="1123"/>
    </row>
    <row r="16" spans="1:108" s="227" customFormat="1" ht="34.5" customHeight="1">
      <c r="A16" s="1601">
        <v>4</v>
      </c>
      <c r="B16" s="1447" t="s">
        <v>144</v>
      </c>
      <c r="C16" s="1531">
        <v>2210</v>
      </c>
      <c r="D16" s="1451">
        <v>7105.98</v>
      </c>
      <c r="E16" s="1600" t="s">
        <v>289</v>
      </c>
      <c r="F16" s="1591">
        <v>7105.98</v>
      </c>
      <c r="G16" s="1443" t="s">
        <v>890</v>
      </c>
      <c r="H16" s="1446" t="s">
        <v>165</v>
      </c>
      <c r="I16" s="465"/>
      <c r="J16" s="465"/>
      <c r="K16" s="1410"/>
      <c r="L16" s="1123"/>
      <c r="M16" s="1123"/>
      <c r="N16" s="1123"/>
      <c r="O16" s="1123"/>
      <c r="P16" s="1123"/>
      <c r="Q16" s="1123"/>
      <c r="R16" s="1123"/>
      <c r="S16" s="1123"/>
      <c r="T16" s="1123"/>
      <c r="U16" s="1123"/>
      <c r="V16" s="1123"/>
      <c r="W16" s="1123"/>
      <c r="X16" s="1123"/>
      <c r="Y16" s="1123"/>
      <c r="Z16" s="1123"/>
      <c r="AA16" s="1123"/>
      <c r="AB16" s="1123"/>
      <c r="AC16" s="1123"/>
      <c r="AD16" s="1123"/>
      <c r="AE16" s="1123"/>
      <c r="AF16" s="1123"/>
      <c r="AG16" s="1123"/>
      <c r="AH16" s="1123"/>
      <c r="AI16" s="1123"/>
      <c r="AJ16" s="1123"/>
      <c r="AK16" s="1123"/>
      <c r="AL16" s="1123"/>
      <c r="AM16" s="1123"/>
      <c r="AN16" s="1123"/>
      <c r="AO16" s="1123"/>
      <c r="AP16" s="1123"/>
      <c r="AQ16" s="1123"/>
      <c r="AR16" s="1123"/>
      <c r="AS16" s="1123"/>
      <c r="AT16" s="1123"/>
      <c r="AU16" s="1123"/>
      <c r="AV16" s="1123"/>
      <c r="AW16" s="1123"/>
      <c r="AX16" s="1123"/>
      <c r="AY16" s="1123"/>
      <c r="AZ16" s="1123"/>
      <c r="BA16" s="1123"/>
      <c r="BB16" s="1123"/>
      <c r="BC16" s="1123"/>
      <c r="BD16" s="1123"/>
      <c r="BE16" s="1123"/>
      <c r="BF16" s="1123"/>
      <c r="BG16" s="1123"/>
      <c r="BH16" s="1123"/>
      <c r="BI16" s="1123"/>
      <c r="BJ16" s="1123"/>
      <c r="BK16" s="1123"/>
      <c r="BL16" s="1123"/>
      <c r="BM16" s="1123"/>
      <c r="BN16" s="1123"/>
      <c r="BO16" s="1123"/>
      <c r="BP16" s="1123"/>
      <c r="BQ16" s="1123"/>
      <c r="BR16" s="1123"/>
      <c r="BS16" s="1123"/>
      <c r="BT16" s="1123"/>
      <c r="BU16" s="1123"/>
      <c r="BV16" s="1123"/>
      <c r="BW16" s="1123"/>
      <c r="BX16" s="1123"/>
      <c r="BY16" s="1123"/>
      <c r="BZ16" s="1123"/>
      <c r="CA16" s="1123"/>
      <c r="CB16" s="1123"/>
      <c r="CC16" s="1123"/>
      <c r="CD16" s="1123"/>
      <c r="CE16" s="1123"/>
      <c r="CF16" s="1123"/>
      <c r="CG16" s="1123"/>
      <c r="CH16" s="1123"/>
      <c r="CI16" s="1123"/>
      <c r="CJ16" s="1123"/>
      <c r="CK16" s="1123"/>
      <c r="CL16" s="1123"/>
      <c r="CM16" s="1123"/>
      <c r="CN16" s="1123"/>
      <c r="CO16" s="1123"/>
      <c r="CP16" s="1123"/>
      <c r="CQ16" s="1123"/>
      <c r="CR16" s="1123"/>
      <c r="CS16" s="1123"/>
      <c r="CT16" s="1123"/>
      <c r="CU16" s="1123"/>
      <c r="CV16" s="1123"/>
      <c r="CW16" s="1123"/>
      <c r="CX16" s="1123"/>
      <c r="CY16" s="1123"/>
      <c r="CZ16" s="1123"/>
      <c r="DA16" s="1123"/>
      <c r="DB16" s="1123"/>
      <c r="DC16" s="1123"/>
      <c r="DD16" s="1123"/>
    </row>
    <row r="17" spans="1:108" s="1418" customFormat="1" ht="24" customHeight="1">
      <c r="A17" s="1599">
        <v>5</v>
      </c>
      <c r="B17" s="1447" t="s">
        <v>378</v>
      </c>
      <c r="C17" s="1531">
        <v>2210</v>
      </c>
      <c r="D17" s="1451">
        <v>12240</v>
      </c>
      <c r="E17" s="1600" t="s">
        <v>289</v>
      </c>
      <c r="F17" s="1590">
        <v>12240</v>
      </c>
      <c r="G17" s="1447" t="s">
        <v>888</v>
      </c>
      <c r="H17" s="1446" t="s">
        <v>170</v>
      </c>
      <c r="I17" s="465" t="s">
        <v>993</v>
      </c>
      <c r="J17" s="465" t="s">
        <v>993</v>
      </c>
      <c r="K17" s="1416"/>
      <c r="L17" s="1417"/>
      <c r="M17" s="1417"/>
      <c r="N17" s="1417"/>
      <c r="O17" s="1417"/>
      <c r="P17" s="1417"/>
      <c r="Q17" s="1417"/>
      <c r="R17" s="1417"/>
      <c r="S17" s="1417"/>
      <c r="T17" s="1417"/>
      <c r="U17" s="1417"/>
      <c r="V17" s="1417"/>
      <c r="W17" s="1417"/>
      <c r="X17" s="1417"/>
      <c r="Y17" s="1417"/>
      <c r="Z17" s="1417"/>
      <c r="AA17" s="1417"/>
      <c r="AB17" s="1417"/>
      <c r="AC17" s="1417"/>
      <c r="AD17" s="1417"/>
      <c r="AE17" s="1417"/>
      <c r="AF17" s="1417"/>
      <c r="AG17" s="1417"/>
      <c r="AH17" s="1417"/>
      <c r="AI17" s="1417"/>
      <c r="AJ17" s="1417"/>
      <c r="AK17" s="1417"/>
      <c r="AL17" s="1417"/>
      <c r="AM17" s="1417"/>
      <c r="AN17" s="1417"/>
      <c r="AO17" s="1417"/>
      <c r="AP17" s="1417"/>
      <c r="AQ17" s="1417"/>
      <c r="AR17" s="1417"/>
      <c r="AS17" s="1417"/>
      <c r="AT17" s="1417"/>
      <c r="AU17" s="1417"/>
      <c r="AV17" s="1417"/>
      <c r="AW17" s="1417"/>
      <c r="AX17" s="1417"/>
      <c r="AY17" s="1417"/>
      <c r="AZ17" s="1417"/>
      <c r="BA17" s="1417"/>
      <c r="BB17" s="1417"/>
      <c r="BC17" s="1417"/>
      <c r="BD17" s="1417"/>
      <c r="BE17" s="1417"/>
      <c r="BF17" s="1417"/>
      <c r="BG17" s="1417"/>
      <c r="BH17" s="1417"/>
      <c r="BI17" s="1417"/>
      <c r="BJ17" s="1417"/>
      <c r="BK17" s="1417"/>
      <c r="BL17" s="1417"/>
      <c r="BM17" s="1417"/>
      <c r="BN17" s="1417"/>
      <c r="BO17" s="1417"/>
      <c r="BP17" s="1417"/>
      <c r="BQ17" s="1417"/>
      <c r="BR17" s="1417"/>
      <c r="BS17" s="1417"/>
      <c r="BT17" s="1417"/>
      <c r="BU17" s="1417"/>
      <c r="BV17" s="1417"/>
      <c r="BW17" s="1417"/>
      <c r="BX17" s="1417"/>
      <c r="BY17" s="1417"/>
      <c r="BZ17" s="1417"/>
      <c r="CA17" s="1417"/>
      <c r="CB17" s="1417"/>
      <c r="CC17" s="1417"/>
      <c r="CD17" s="1417"/>
      <c r="CE17" s="1417"/>
      <c r="CF17" s="1417"/>
      <c r="CG17" s="1417"/>
      <c r="CH17" s="1417"/>
      <c r="CI17" s="1417"/>
      <c r="CJ17" s="1417"/>
      <c r="CK17" s="1417"/>
      <c r="CL17" s="1417"/>
      <c r="CM17" s="1417"/>
      <c r="CN17" s="1417"/>
      <c r="CO17" s="1417"/>
      <c r="CP17" s="1417"/>
      <c r="CQ17" s="1417"/>
      <c r="CR17" s="1417"/>
      <c r="CS17" s="1417"/>
      <c r="CT17" s="1417"/>
      <c r="CU17" s="1417"/>
      <c r="CV17" s="1417"/>
      <c r="CW17" s="1417"/>
      <c r="CX17" s="1417"/>
      <c r="CY17" s="1417"/>
      <c r="CZ17" s="1417"/>
      <c r="DA17" s="1417"/>
      <c r="DB17" s="1417"/>
      <c r="DC17" s="1417"/>
      <c r="DD17" s="1417"/>
    </row>
    <row r="18" spans="1:108" s="1415" customFormat="1" ht="42.75" customHeight="1">
      <c r="A18" s="1601">
        <v>6</v>
      </c>
      <c r="B18" s="1447" t="s">
        <v>32</v>
      </c>
      <c r="C18" s="1531">
        <v>2210</v>
      </c>
      <c r="D18" s="1451">
        <v>9817.33</v>
      </c>
      <c r="E18" s="1600" t="s">
        <v>289</v>
      </c>
      <c r="F18" s="1590">
        <v>9817.33</v>
      </c>
      <c r="G18" s="1532" t="s">
        <v>890</v>
      </c>
      <c r="H18" s="1457" t="s">
        <v>33</v>
      </c>
      <c r="I18" s="1414" t="s">
        <v>994</v>
      </c>
      <c r="J18" s="1414" t="s">
        <v>994</v>
      </c>
      <c r="K18" s="1419"/>
      <c r="M18" s="1123"/>
      <c r="N18" s="1123"/>
      <c r="O18" s="1123"/>
      <c r="P18" s="1123"/>
      <c r="Q18" s="1123"/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23"/>
      <c r="AC18" s="1123"/>
      <c r="AD18" s="1123"/>
      <c r="AE18" s="1123"/>
      <c r="AF18" s="1123"/>
      <c r="AG18" s="1123"/>
      <c r="AH18" s="1123"/>
      <c r="AI18" s="1123"/>
      <c r="AJ18" s="1123"/>
      <c r="AK18" s="1123"/>
      <c r="AL18" s="1123"/>
      <c r="AM18" s="1123"/>
      <c r="AN18" s="1123"/>
      <c r="AO18" s="1123"/>
      <c r="AP18" s="1123"/>
      <c r="AQ18" s="1123"/>
      <c r="AR18" s="1123"/>
      <c r="AS18" s="1123"/>
      <c r="AT18" s="1123"/>
      <c r="AU18" s="1123"/>
      <c r="AV18" s="1123"/>
      <c r="AW18" s="1123"/>
      <c r="AX18" s="1123"/>
      <c r="AY18" s="1123"/>
      <c r="AZ18" s="1123"/>
      <c r="BA18" s="1123"/>
      <c r="BB18" s="1123"/>
      <c r="BC18" s="1123"/>
      <c r="BD18" s="1123"/>
      <c r="BE18" s="1123"/>
      <c r="BF18" s="1123"/>
      <c r="BG18" s="1123"/>
      <c r="BH18" s="1123"/>
      <c r="BI18" s="1123"/>
      <c r="BJ18" s="1123"/>
      <c r="BK18" s="1123"/>
      <c r="BL18" s="1123"/>
      <c r="BM18" s="1123"/>
      <c r="BN18" s="1123"/>
      <c r="BO18" s="1123"/>
      <c r="BP18" s="1123"/>
      <c r="BQ18" s="1123"/>
      <c r="BR18" s="1123"/>
      <c r="BS18" s="1123"/>
      <c r="BT18" s="1123"/>
      <c r="BU18" s="1123"/>
      <c r="BV18" s="1123"/>
      <c r="BW18" s="1123"/>
      <c r="BX18" s="1123"/>
      <c r="BY18" s="1123"/>
      <c r="BZ18" s="1123"/>
      <c r="CA18" s="1123"/>
      <c r="CB18" s="1123"/>
      <c r="CC18" s="1123"/>
      <c r="CD18" s="1123"/>
      <c r="CE18" s="1123"/>
      <c r="CF18" s="1123"/>
      <c r="CG18" s="1123"/>
      <c r="CH18" s="1123"/>
      <c r="CI18" s="1123"/>
      <c r="CJ18" s="1123"/>
      <c r="CK18" s="1123"/>
      <c r="CL18" s="1123"/>
      <c r="CM18" s="1123"/>
      <c r="CN18" s="1123"/>
      <c r="CO18" s="1123"/>
      <c r="CP18" s="1123"/>
      <c r="CQ18" s="1123"/>
      <c r="CR18" s="1123"/>
      <c r="CS18" s="1123"/>
      <c r="CT18" s="1123"/>
      <c r="CU18" s="1123"/>
      <c r="CV18" s="1123"/>
      <c r="CW18" s="1123"/>
      <c r="CX18" s="1123"/>
      <c r="CY18" s="1123"/>
      <c r="CZ18" s="1123"/>
      <c r="DA18" s="1123"/>
      <c r="DB18" s="1123"/>
      <c r="DC18" s="1123"/>
      <c r="DD18" s="1123"/>
    </row>
    <row r="19" spans="1:108" s="1418" customFormat="1" ht="31.5" customHeight="1">
      <c r="A19" s="1599">
        <v>7</v>
      </c>
      <c r="B19" s="1447" t="s">
        <v>31</v>
      </c>
      <c r="C19" s="1531">
        <v>2210</v>
      </c>
      <c r="D19" s="1451">
        <v>56259.24</v>
      </c>
      <c r="E19" s="1600" t="s">
        <v>289</v>
      </c>
      <c r="F19" s="1590">
        <v>56259.24</v>
      </c>
      <c r="G19" s="1532" t="s">
        <v>890</v>
      </c>
      <c r="H19" s="1457" t="s">
        <v>172</v>
      </c>
      <c r="I19" s="458" t="s">
        <v>479</v>
      </c>
      <c r="J19" s="854" t="s">
        <v>479</v>
      </c>
      <c r="K19" s="487" t="s">
        <v>478</v>
      </c>
      <c r="L19" s="487" t="s">
        <v>479</v>
      </c>
      <c r="M19" s="1417"/>
      <c r="N19" s="1417"/>
      <c r="O19" s="1417"/>
      <c r="P19" s="1417"/>
      <c r="Q19" s="1417"/>
      <c r="R19" s="1417"/>
      <c r="S19" s="1417"/>
      <c r="T19" s="1417"/>
      <c r="U19" s="1417"/>
      <c r="V19" s="1417"/>
      <c r="W19" s="1417"/>
      <c r="X19" s="1417"/>
      <c r="Y19" s="1417"/>
      <c r="Z19" s="1417"/>
      <c r="AA19" s="1417"/>
      <c r="AB19" s="1417"/>
      <c r="AC19" s="1417"/>
      <c r="AD19" s="1417"/>
      <c r="AE19" s="1417"/>
      <c r="AF19" s="1417"/>
      <c r="AG19" s="1417"/>
      <c r="AH19" s="1417"/>
      <c r="AI19" s="1417"/>
      <c r="AJ19" s="1417"/>
      <c r="AK19" s="1417"/>
      <c r="AL19" s="1417"/>
      <c r="AM19" s="1417"/>
      <c r="AN19" s="1417"/>
      <c r="AO19" s="1417"/>
      <c r="AP19" s="1417"/>
      <c r="AQ19" s="1417"/>
      <c r="AR19" s="1417"/>
      <c r="AS19" s="1417"/>
      <c r="AT19" s="1417"/>
      <c r="AU19" s="1417"/>
      <c r="AV19" s="1417"/>
      <c r="AW19" s="1417"/>
      <c r="AX19" s="1417"/>
      <c r="AY19" s="1417"/>
      <c r="AZ19" s="1417"/>
      <c r="BA19" s="1417"/>
      <c r="BB19" s="1417"/>
      <c r="BC19" s="1417"/>
      <c r="BD19" s="1417"/>
      <c r="BE19" s="1417"/>
      <c r="BF19" s="1417"/>
      <c r="BG19" s="1417"/>
      <c r="BH19" s="1417"/>
      <c r="BI19" s="1417"/>
      <c r="BJ19" s="1417"/>
      <c r="BK19" s="1417"/>
      <c r="BL19" s="1417"/>
      <c r="BM19" s="1417"/>
      <c r="BN19" s="1417"/>
      <c r="BO19" s="1417"/>
      <c r="BP19" s="1417"/>
      <c r="BQ19" s="1417"/>
      <c r="BR19" s="1417"/>
      <c r="BS19" s="1417"/>
      <c r="BT19" s="1417"/>
      <c r="BU19" s="1417"/>
      <c r="BV19" s="1417"/>
      <c r="BW19" s="1417"/>
      <c r="BX19" s="1417"/>
      <c r="BY19" s="1417"/>
      <c r="BZ19" s="1417"/>
      <c r="CA19" s="1417"/>
      <c r="CB19" s="1417"/>
      <c r="CC19" s="1417"/>
      <c r="CD19" s="1417"/>
      <c r="CE19" s="1417"/>
      <c r="CF19" s="1417"/>
      <c r="CG19" s="1417"/>
      <c r="CH19" s="1417"/>
      <c r="CI19" s="1417"/>
      <c r="CJ19" s="1417"/>
      <c r="CK19" s="1417"/>
      <c r="CL19" s="1417"/>
      <c r="CM19" s="1417"/>
      <c r="CN19" s="1417"/>
      <c r="CO19" s="1417"/>
      <c r="CP19" s="1417"/>
      <c r="CQ19" s="1417"/>
      <c r="CR19" s="1417"/>
      <c r="CS19" s="1417"/>
      <c r="CT19" s="1417"/>
      <c r="CU19" s="1417"/>
      <c r="CV19" s="1417"/>
      <c r="CW19" s="1417"/>
      <c r="CX19" s="1417"/>
      <c r="CY19" s="1417"/>
      <c r="CZ19" s="1417"/>
      <c r="DA19" s="1417"/>
      <c r="DB19" s="1417"/>
      <c r="DC19" s="1417"/>
      <c r="DD19" s="1417"/>
    </row>
    <row r="20" spans="1:108" s="1421" customFormat="1" ht="70.5" customHeight="1">
      <c r="A20" s="1601">
        <v>8</v>
      </c>
      <c r="B20" s="1447" t="s">
        <v>470</v>
      </c>
      <c r="C20" s="1531">
        <v>2210</v>
      </c>
      <c r="D20" s="1451">
        <v>7460</v>
      </c>
      <c r="E20" s="1600" t="s">
        <v>289</v>
      </c>
      <c r="F20" s="1590">
        <v>7460</v>
      </c>
      <c r="G20" s="1532" t="s">
        <v>890</v>
      </c>
      <c r="H20" s="1550" t="s">
        <v>787</v>
      </c>
      <c r="I20" s="1414" t="s">
        <v>995</v>
      </c>
      <c r="J20" s="1414" t="s">
        <v>995</v>
      </c>
      <c r="K20" s="1420"/>
      <c r="M20" s="1417"/>
      <c r="N20" s="1417"/>
      <c r="O20" s="1417"/>
      <c r="P20" s="1417"/>
      <c r="Q20" s="1417"/>
      <c r="R20" s="1417"/>
      <c r="S20" s="1417"/>
      <c r="T20" s="1417"/>
      <c r="U20" s="1417"/>
      <c r="V20" s="1417"/>
      <c r="W20" s="1417"/>
      <c r="X20" s="1417"/>
      <c r="Y20" s="1417"/>
      <c r="Z20" s="1417"/>
      <c r="AA20" s="1417"/>
      <c r="AB20" s="1417"/>
      <c r="AC20" s="1417"/>
      <c r="AD20" s="1417"/>
      <c r="AE20" s="1417"/>
      <c r="AF20" s="1417"/>
      <c r="AG20" s="1417"/>
      <c r="AH20" s="1417"/>
      <c r="AI20" s="1417"/>
      <c r="AJ20" s="1417"/>
      <c r="AK20" s="1417"/>
      <c r="AL20" s="1417"/>
      <c r="AM20" s="1417"/>
      <c r="AN20" s="1417"/>
      <c r="AO20" s="1417"/>
      <c r="AP20" s="1417"/>
      <c r="AQ20" s="1417"/>
      <c r="AR20" s="1417"/>
      <c r="AS20" s="1417"/>
      <c r="AT20" s="1417"/>
      <c r="AU20" s="1417"/>
      <c r="AV20" s="1417"/>
      <c r="AW20" s="1417"/>
      <c r="AX20" s="1417"/>
      <c r="AY20" s="1417"/>
      <c r="AZ20" s="1417"/>
      <c r="BA20" s="1417"/>
      <c r="BB20" s="1417"/>
      <c r="BC20" s="1417"/>
      <c r="BD20" s="1417"/>
      <c r="BE20" s="1417"/>
      <c r="BF20" s="1417"/>
      <c r="BG20" s="1417"/>
      <c r="BH20" s="1417"/>
      <c r="BI20" s="1417"/>
      <c r="BJ20" s="1417"/>
      <c r="BK20" s="1417"/>
      <c r="BL20" s="1417"/>
      <c r="BM20" s="1417"/>
      <c r="BN20" s="1417"/>
      <c r="BO20" s="1417"/>
      <c r="BP20" s="1417"/>
      <c r="BQ20" s="1417"/>
      <c r="BR20" s="1417"/>
      <c r="BS20" s="1417"/>
      <c r="BT20" s="1417"/>
      <c r="BU20" s="1417"/>
      <c r="BV20" s="1417"/>
      <c r="BW20" s="1417"/>
      <c r="BX20" s="1417"/>
      <c r="BY20" s="1417"/>
      <c r="BZ20" s="1417"/>
      <c r="CA20" s="1417"/>
      <c r="CB20" s="1417"/>
      <c r="CC20" s="1417"/>
      <c r="CD20" s="1417"/>
      <c r="CE20" s="1417"/>
      <c r="CF20" s="1417"/>
      <c r="CG20" s="1417"/>
      <c r="CH20" s="1417"/>
      <c r="CI20" s="1417"/>
      <c r="CJ20" s="1417"/>
      <c r="CK20" s="1417"/>
      <c r="CL20" s="1417"/>
      <c r="CM20" s="1417"/>
      <c r="CN20" s="1417"/>
      <c r="CO20" s="1417"/>
      <c r="CP20" s="1417"/>
      <c r="CQ20" s="1417"/>
      <c r="CR20" s="1417"/>
      <c r="CS20" s="1417"/>
      <c r="CT20" s="1417"/>
      <c r="CU20" s="1417"/>
      <c r="CV20" s="1417"/>
      <c r="CW20" s="1417"/>
      <c r="CX20" s="1417"/>
      <c r="CY20" s="1417"/>
      <c r="CZ20" s="1417"/>
      <c r="DA20" s="1417"/>
      <c r="DB20" s="1417"/>
      <c r="DC20" s="1417"/>
      <c r="DD20" s="1417"/>
    </row>
    <row r="21" spans="1:108" s="1421" customFormat="1" ht="74.25" customHeight="1">
      <c r="A21" s="1599">
        <v>9</v>
      </c>
      <c r="B21" s="1447" t="s">
        <v>520</v>
      </c>
      <c r="C21" s="1531">
        <v>2210</v>
      </c>
      <c r="D21" s="1451">
        <v>2000</v>
      </c>
      <c r="E21" s="1600" t="s">
        <v>289</v>
      </c>
      <c r="F21" s="1590">
        <v>2000</v>
      </c>
      <c r="G21" s="1532" t="s">
        <v>890</v>
      </c>
      <c r="H21" s="1550" t="s">
        <v>1011</v>
      </c>
      <c r="I21" s="1414"/>
      <c r="J21" s="1414"/>
      <c r="K21" s="1420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1417"/>
      <c r="AI21" s="1417"/>
      <c r="AJ21" s="1417"/>
      <c r="AK21" s="1417"/>
      <c r="AL21" s="1417"/>
      <c r="AM21" s="1417"/>
      <c r="AN21" s="1417"/>
      <c r="AO21" s="1417"/>
      <c r="AP21" s="1417"/>
      <c r="AQ21" s="1417"/>
      <c r="AR21" s="1417"/>
      <c r="AS21" s="1417"/>
      <c r="AT21" s="1417"/>
      <c r="AU21" s="1417"/>
      <c r="AV21" s="1417"/>
      <c r="AW21" s="1417"/>
      <c r="AX21" s="1417"/>
      <c r="AY21" s="1417"/>
      <c r="AZ21" s="1417"/>
      <c r="BA21" s="1417"/>
      <c r="BB21" s="1417"/>
      <c r="BC21" s="1417"/>
      <c r="BD21" s="1417"/>
      <c r="BE21" s="1417"/>
      <c r="BF21" s="1417"/>
      <c r="BG21" s="1417"/>
      <c r="BH21" s="1417"/>
      <c r="BI21" s="1417"/>
      <c r="BJ21" s="1417"/>
      <c r="BK21" s="1417"/>
      <c r="BL21" s="1417"/>
      <c r="BM21" s="1417"/>
      <c r="BN21" s="1417"/>
      <c r="BO21" s="1417"/>
      <c r="BP21" s="1417"/>
      <c r="BQ21" s="1417"/>
      <c r="BR21" s="1417"/>
      <c r="BS21" s="1417"/>
      <c r="BT21" s="1417"/>
      <c r="BU21" s="1417"/>
      <c r="BV21" s="1417"/>
      <c r="BW21" s="1417"/>
      <c r="BX21" s="1417"/>
      <c r="BY21" s="1417"/>
      <c r="BZ21" s="1417"/>
      <c r="CA21" s="1417"/>
      <c r="CB21" s="1417"/>
      <c r="CC21" s="1417"/>
      <c r="CD21" s="1417"/>
      <c r="CE21" s="1417"/>
      <c r="CF21" s="1417"/>
      <c r="CG21" s="1417"/>
      <c r="CH21" s="1417"/>
      <c r="CI21" s="1417"/>
      <c r="CJ21" s="1417"/>
      <c r="CK21" s="1417"/>
      <c r="CL21" s="1417"/>
      <c r="CM21" s="1417"/>
      <c r="CN21" s="1417"/>
      <c r="CO21" s="1417"/>
      <c r="CP21" s="1417"/>
      <c r="CQ21" s="1417"/>
      <c r="CR21" s="1417"/>
      <c r="CS21" s="1417"/>
      <c r="CT21" s="1417"/>
      <c r="CU21" s="1417"/>
      <c r="CV21" s="1417"/>
      <c r="CW21" s="1417"/>
      <c r="CX21" s="1417"/>
      <c r="CY21" s="1417"/>
      <c r="CZ21" s="1417"/>
      <c r="DA21" s="1417"/>
      <c r="DB21" s="1417"/>
      <c r="DC21" s="1417"/>
      <c r="DD21" s="1417"/>
    </row>
    <row r="22" spans="1:108" s="227" customFormat="1" ht="26.25" customHeight="1">
      <c r="A22" s="1601">
        <v>10</v>
      </c>
      <c r="B22" s="1447" t="s">
        <v>298</v>
      </c>
      <c r="C22" s="1531">
        <v>2210</v>
      </c>
      <c r="D22" s="1451">
        <v>10000.02</v>
      </c>
      <c r="E22" s="1600" t="s">
        <v>289</v>
      </c>
      <c r="F22" s="1590">
        <v>10000.02</v>
      </c>
      <c r="G22" s="1532" t="s">
        <v>890</v>
      </c>
      <c r="H22" s="1448" t="s">
        <v>205</v>
      </c>
      <c r="I22" s="482" t="s">
        <v>1059</v>
      </c>
      <c r="J22" s="482" t="s">
        <v>1059</v>
      </c>
      <c r="K22" s="1410"/>
      <c r="L22" s="1123"/>
      <c r="M22" s="1123"/>
      <c r="N22" s="1123"/>
      <c r="O22" s="1123"/>
      <c r="P22" s="1123"/>
      <c r="Q22" s="1123"/>
      <c r="R22" s="1123"/>
      <c r="S22" s="1123"/>
      <c r="T22" s="1123"/>
      <c r="U22" s="1123"/>
      <c r="V22" s="1123"/>
      <c r="W22" s="1123"/>
      <c r="X22" s="1123"/>
      <c r="Y22" s="1123"/>
      <c r="Z22" s="1123"/>
      <c r="AA22" s="1123"/>
      <c r="AB22" s="1123"/>
      <c r="AC22" s="1123"/>
      <c r="AD22" s="1123"/>
      <c r="AE22" s="1123"/>
      <c r="AF22" s="1123"/>
      <c r="AG22" s="1123"/>
      <c r="AH22" s="1123"/>
      <c r="AI22" s="1123"/>
      <c r="AJ22" s="1123"/>
      <c r="AK22" s="1123"/>
      <c r="AL22" s="1123"/>
      <c r="AM22" s="1123"/>
      <c r="AN22" s="1123"/>
      <c r="AO22" s="1123"/>
      <c r="AP22" s="1123"/>
      <c r="AQ22" s="1123"/>
      <c r="AR22" s="1123"/>
      <c r="AS22" s="1123"/>
      <c r="AT22" s="1123"/>
      <c r="AU22" s="1123"/>
      <c r="AV22" s="1123"/>
      <c r="AW22" s="1123"/>
      <c r="AX22" s="1123"/>
      <c r="AY22" s="1123"/>
      <c r="AZ22" s="1123"/>
      <c r="BA22" s="1123"/>
      <c r="BB22" s="1123"/>
      <c r="BC22" s="1123"/>
      <c r="BD22" s="1123"/>
      <c r="BE22" s="1123"/>
      <c r="BF22" s="1123"/>
      <c r="BG22" s="1123"/>
      <c r="BH22" s="1123"/>
      <c r="BI22" s="1123"/>
      <c r="BJ22" s="1123"/>
      <c r="BK22" s="1123"/>
      <c r="BL22" s="1123"/>
      <c r="BM22" s="1123"/>
      <c r="BN22" s="1123"/>
      <c r="BO22" s="1123"/>
      <c r="BP22" s="1123"/>
      <c r="BQ22" s="1123"/>
      <c r="BR22" s="1123"/>
      <c r="BS22" s="1123"/>
      <c r="BT22" s="1123"/>
      <c r="BU22" s="1123"/>
      <c r="BV22" s="1123"/>
      <c r="BW22" s="1123"/>
      <c r="BX22" s="1123"/>
      <c r="BY22" s="1123"/>
      <c r="BZ22" s="1123"/>
      <c r="CA22" s="1123"/>
      <c r="CB22" s="1123"/>
      <c r="CC22" s="1123"/>
      <c r="CD22" s="1123"/>
      <c r="CE22" s="1123"/>
      <c r="CF22" s="1123"/>
      <c r="CG22" s="1123"/>
      <c r="CH22" s="1123"/>
      <c r="CI22" s="1123"/>
      <c r="CJ22" s="1123"/>
      <c r="CK22" s="1123"/>
      <c r="CL22" s="1123"/>
      <c r="CM22" s="1123"/>
      <c r="CN22" s="1123"/>
      <c r="CO22" s="1123"/>
      <c r="CP22" s="1123"/>
      <c r="CQ22" s="1123"/>
      <c r="CR22" s="1123"/>
      <c r="CS22" s="1123"/>
      <c r="CT22" s="1123"/>
      <c r="CU22" s="1123"/>
      <c r="CV22" s="1123"/>
      <c r="CW22" s="1123"/>
      <c r="CX22" s="1123"/>
      <c r="CY22" s="1123"/>
      <c r="CZ22" s="1123"/>
      <c r="DA22" s="1123"/>
      <c r="DB22" s="1123"/>
      <c r="DC22" s="1123"/>
      <c r="DD22" s="1123"/>
    </row>
    <row r="23" spans="1:108" s="227" customFormat="1" ht="37.5" customHeight="1">
      <c r="A23" s="1599">
        <v>11</v>
      </c>
      <c r="B23" s="1447" t="s">
        <v>209</v>
      </c>
      <c r="C23" s="1531">
        <v>2210</v>
      </c>
      <c r="D23" s="1451">
        <v>1977</v>
      </c>
      <c r="E23" s="1600" t="s">
        <v>289</v>
      </c>
      <c r="F23" s="1590">
        <v>1977</v>
      </c>
      <c r="G23" s="1532" t="s">
        <v>890</v>
      </c>
      <c r="H23" s="1448" t="s">
        <v>1056</v>
      </c>
      <c r="I23" s="485" t="s">
        <v>764</v>
      </c>
      <c r="J23" s="485" t="s">
        <v>764</v>
      </c>
      <c r="K23" s="1410"/>
      <c r="L23" s="1123"/>
      <c r="M23" s="1123"/>
      <c r="N23" s="1123"/>
      <c r="O23" s="1123"/>
      <c r="P23" s="1123"/>
      <c r="Q23" s="1123"/>
      <c r="R23" s="1123"/>
      <c r="S23" s="1123"/>
      <c r="T23" s="1123"/>
      <c r="U23" s="1123"/>
      <c r="V23" s="1123"/>
      <c r="W23" s="1123"/>
      <c r="X23" s="1123"/>
      <c r="Y23" s="1123"/>
      <c r="Z23" s="1123"/>
      <c r="AA23" s="1123"/>
      <c r="AB23" s="1123"/>
      <c r="AC23" s="1123"/>
      <c r="AD23" s="1123"/>
      <c r="AE23" s="1123"/>
      <c r="AF23" s="1123"/>
      <c r="AG23" s="1123"/>
      <c r="AH23" s="1123"/>
      <c r="AI23" s="1123"/>
      <c r="AJ23" s="1123"/>
      <c r="AK23" s="1123"/>
      <c r="AL23" s="1123"/>
      <c r="AM23" s="1123"/>
      <c r="AN23" s="1123"/>
      <c r="AO23" s="1123"/>
      <c r="AP23" s="1123"/>
      <c r="AQ23" s="1123"/>
      <c r="AR23" s="1123"/>
      <c r="AS23" s="1123"/>
      <c r="AT23" s="1123"/>
      <c r="AU23" s="1123"/>
      <c r="AV23" s="1123"/>
      <c r="AW23" s="1123"/>
      <c r="AX23" s="1123"/>
      <c r="AY23" s="1123"/>
      <c r="AZ23" s="1123"/>
      <c r="BA23" s="1123"/>
      <c r="BB23" s="1123"/>
      <c r="BC23" s="1123"/>
      <c r="BD23" s="1123"/>
      <c r="BE23" s="1123"/>
      <c r="BF23" s="1123"/>
      <c r="BG23" s="1123"/>
      <c r="BH23" s="1123"/>
      <c r="BI23" s="1123"/>
      <c r="BJ23" s="1123"/>
      <c r="BK23" s="1123"/>
      <c r="BL23" s="1123"/>
      <c r="BM23" s="1123"/>
      <c r="BN23" s="1123"/>
      <c r="BO23" s="1123"/>
      <c r="BP23" s="1123"/>
      <c r="BQ23" s="1123"/>
      <c r="BR23" s="1123"/>
      <c r="BS23" s="1123"/>
      <c r="BT23" s="1123"/>
      <c r="BU23" s="1123"/>
      <c r="BV23" s="1123"/>
      <c r="BW23" s="1123"/>
      <c r="BX23" s="1123"/>
      <c r="BY23" s="1123"/>
      <c r="BZ23" s="1123"/>
      <c r="CA23" s="1123"/>
      <c r="CB23" s="1123"/>
      <c r="CC23" s="1123"/>
      <c r="CD23" s="1123"/>
      <c r="CE23" s="1123"/>
      <c r="CF23" s="1123"/>
      <c r="CG23" s="1123"/>
      <c r="CH23" s="1123"/>
      <c r="CI23" s="1123"/>
      <c r="CJ23" s="1123"/>
      <c r="CK23" s="1123"/>
      <c r="CL23" s="1123"/>
      <c r="CM23" s="1123"/>
      <c r="CN23" s="1123"/>
      <c r="CO23" s="1123"/>
      <c r="CP23" s="1123"/>
      <c r="CQ23" s="1123"/>
      <c r="CR23" s="1123"/>
      <c r="CS23" s="1123"/>
      <c r="CT23" s="1123"/>
      <c r="CU23" s="1123"/>
      <c r="CV23" s="1123"/>
      <c r="CW23" s="1123"/>
      <c r="CX23" s="1123"/>
      <c r="CY23" s="1123"/>
      <c r="CZ23" s="1123"/>
      <c r="DA23" s="1123"/>
      <c r="DB23" s="1123"/>
      <c r="DC23" s="1123"/>
      <c r="DD23" s="1123"/>
    </row>
    <row r="24" spans="1:108" s="227" customFormat="1" ht="29.25" customHeight="1">
      <c r="A24" s="1601">
        <v>12</v>
      </c>
      <c r="B24" s="1447" t="s">
        <v>1115</v>
      </c>
      <c r="C24" s="1531">
        <v>2210</v>
      </c>
      <c r="D24" s="1451">
        <v>27817.2</v>
      </c>
      <c r="E24" s="1600" t="s">
        <v>289</v>
      </c>
      <c r="F24" s="1590">
        <v>27817.2</v>
      </c>
      <c r="G24" s="1532" t="s">
        <v>890</v>
      </c>
      <c r="H24" s="1546" t="s">
        <v>735</v>
      </c>
      <c r="I24" s="460" t="s">
        <v>480</v>
      </c>
      <c r="J24" s="460" t="s">
        <v>480</v>
      </c>
      <c r="K24" s="1410" t="s">
        <v>480</v>
      </c>
      <c r="L24" s="1422">
        <v>92647.99</v>
      </c>
      <c r="M24" s="1123"/>
      <c r="N24" s="1123"/>
      <c r="O24" s="1123"/>
      <c r="P24" s="1123"/>
      <c r="Q24" s="1123"/>
      <c r="R24" s="1123"/>
      <c r="S24" s="1123"/>
      <c r="T24" s="1123"/>
      <c r="U24" s="1123"/>
      <c r="V24" s="1123"/>
      <c r="W24" s="1123"/>
      <c r="X24" s="1123"/>
      <c r="Y24" s="1123"/>
      <c r="Z24" s="1123"/>
      <c r="AA24" s="1123"/>
      <c r="AB24" s="1123"/>
      <c r="AC24" s="1123"/>
      <c r="AD24" s="1123"/>
      <c r="AE24" s="1123"/>
      <c r="AF24" s="1123"/>
      <c r="AG24" s="1123"/>
      <c r="AH24" s="1123"/>
      <c r="AI24" s="1123"/>
      <c r="AJ24" s="1123"/>
      <c r="AK24" s="1123"/>
      <c r="AL24" s="1123"/>
      <c r="AM24" s="1123"/>
      <c r="AN24" s="1123"/>
      <c r="AO24" s="1123"/>
      <c r="AP24" s="1123"/>
      <c r="AQ24" s="1123"/>
      <c r="AR24" s="1123"/>
      <c r="AS24" s="1123"/>
      <c r="AT24" s="1123"/>
      <c r="AU24" s="1123"/>
      <c r="AV24" s="1123"/>
      <c r="AW24" s="1123"/>
      <c r="AX24" s="1123"/>
      <c r="AY24" s="1123"/>
      <c r="AZ24" s="1123"/>
      <c r="BA24" s="1123"/>
      <c r="BB24" s="1123"/>
      <c r="BC24" s="1123"/>
      <c r="BD24" s="1123"/>
      <c r="BE24" s="1123"/>
      <c r="BF24" s="1123"/>
      <c r="BG24" s="1123"/>
      <c r="BH24" s="1123"/>
      <c r="BI24" s="1123"/>
      <c r="BJ24" s="1123"/>
      <c r="BK24" s="1123"/>
      <c r="BL24" s="1123"/>
      <c r="BM24" s="1123"/>
      <c r="BN24" s="1123"/>
      <c r="BO24" s="1123"/>
      <c r="BP24" s="1123"/>
      <c r="BQ24" s="1123"/>
      <c r="BR24" s="1123"/>
      <c r="BS24" s="1123"/>
      <c r="BT24" s="1123"/>
      <c r="BU24" s="1123"/>
      <c r="BV24" s="1123"/>
      <c r="BW24" s="1123"/>
      <c r="BX24" s="1123"/>
      <c r="BY24" s="1123"/>
      <c r="BZ24" s="1123"/>
      <c r="CA24" s="1123"/>
      <c r="CB24" s="1123"/>
      <c r="CC24" s="1123"/>
      <c r="CD24" s="1123"/>
      <c r="CE24" s="1123"/>
      <c r="CF24" s="1123"/>
      <c r="CG24" s="1123"/>
      <c r="CH24" s="1123"/>
      <c r="CI24" s="1123"/>
      <c r="CJ24" s="1123"/>
      <c r="CK24" s="1123"/>
      <c r="CL24" s="1123"/>
      <c r="CM24" s="1123"/>
      <c r="CN24" s="1123"/>
      <c r="CO24" s="1123"/>
      <c r="CP24" s="1123"/>
      <c r="CQ24" s="1123"/>
      <c r="CR24" s="1123"/>
      <c r="CS24" s="1123"/>
      <c r="CT24" s="1123"/>
      <c r="CU24" s="1123"/>
      <c r="CV24" s="1123"/>
      <c r="CW24" s="1123"/>
      <c r="CX24" s="1123"/>
      <c r="CY24" s="1123"/>
      <c r="CZ24" s="1123"/>
      <c r="DA24" s="1123"/>
      <c r="DB24" s="1123"/>
      <c r="DC24" s="1123"/>
      <c r="DD24" s="1123"/>
    </row>
    <row r="25" spans="1:108" s="227" customFormat="1" ht="24.75" customHeight="1">
      <c r="A25" s="1599">
        <v>13</v>
      </c>
      <c r="B25" s="1447" t="s">
        <v>799</v>
      </c>
      <c r="C25" s="1531">
        <v>2210</v>
      </c>
      <c r="D25" s="1451">
        <v>56260.9</v>
      </c>
      <c r="E25" s="1600" t="s">
        <v>289</v>
      </c>
      <c r="F25" s="1590">
        <v>56260.9</v>
      </c>
      <c r="G25" s="1532" t="s">
        <v>890</v>
      </c>
      <c r="H25" s="1448" t="s">
        <v>175</v>
      </c>
      <c r="I25" s="465" t="s">
        <v>765</v>
      </c>
      <c r="J25" s="465" t="s">
        <v>193</v>
      </c>
      <c r="K25" s="1423">
        <v>11355.86</v>
      </c>
      <c r="L25" s="1123"/>
      <c r="M25" s="1123"/>
      <c r="N25" s="1123"/>
      <c r="O25" s="1123"/>
      <c r="P25" s="1123"/>
      <c r="Q25" s="1123"/>
      <c r="R25" s="1123"/>
      <c r="S25" s="1123"/>
      <c r="T25" s="1123"/>
      <c r="U25" s="1123"/>
      <c r="V25" s="1123"/>
      <c r="W25" s="1123"/>
      <c r="X25" s="1123"/>
      <c r="Y25" s="1123"/>
      <c r="Z25" s="1123"/>
      <c r="AA25" s="1123"/>
      <c r="AB25" s="1123"/>
      <c r="AC25" s="1123"/>
      <c r="AD25" s="1123"/>
      <c r="AE25" s="1123"/>
      <c r="AF25" s="1123"/>
      <c r="AG25" s="1123"/>
      <c r="AH25" s="1123"/>
      <c r="AI25" s="1123"/>
      <c r="AJ25" s="1123"/>
      <c r="AK25" s="1123"/>
      <c r="AL25" s="1123"/>
      <c r="AM25" s="1123"/>
      <c r="AN25" s="1123"/>
      <c r="AO25" s="1123"/>
      <c r="AP25" s="1123"/>
      <c r="AQ25" s="1123"/>
      <c r="AR25" s="1123"/>
      <c r="AS25" s="1123"/>
      <c r="AT25" s="1123"/>
      <c r="AU25" s="1123"/>
      <c r="AV25" s="1123"/>
      <c r="AW25" s="1123"/>
      <c r="AX25" s="1123"/>
      <c r="AY25" s="1123"/>
      <c r="AZ25" s="1123"/>
      <c r="BA25" s="1123"/>
      <c r="BB25" s="1123"/>
      <c r="BC25" s="1123"/>
      <c r="BD25" s="1123"/>
      <c r="BE25" s="1123"/>
      <c r="BF25" s="1123"/>
      <c r="BG25" s="1123"/>
      <c r="BH25" s="1123"/>
      <c r="BI25" s="1123"/>
      <c r="BJ25" s="1123"/>
      <c r="BK25" s="1123"/>
      <c r="BL25" s="1123"/>
      <c r="BM25" s="1123"/>
      <c r="BN25" s="1123"/>
      <c r="BO25" s="1123"/>
      <c r="BP25" s="1123"/>
      <c r="BQ25" s="1123"/>
      <c r="BR25" s="1123"/>
      <c r="BS25" s="1123"/>
      <c r="BT25" s="1123"/>
      <c r="BU25" s="1123"/>
      <c r="BV25" s="1123"/>
      <c r="BW25" s="1123"/>
      <c r="BX25" s="1123"/>
      <c r="BY25" s="1123"/>
      <c r="BZ25" s="1123"/>
      <c r="CA25" s="1123"/>
      <c r="CB25" s="1123"/>
      <c r="CC25" s="1123"/>
      <c r="CD25" s="1123"/>
      <c r="CE25" s="1123"/>
      <c r="CF25" s="1123"/>
      <c r="CG25" s="1123"/>
      <c r="CH25" s="1123"/>
      <c r="CI25" s="1123"/>
      <c r="CJ25" s="1123"/>
      <c r="CK25" s="1123"/>
      <c r="CL25" s="1123"/>
      <c r="CM25" s="1123"/>
      <c r="CN25" s="1123"/>
      <c r="CO25" s="1123"/>
      <c r="CP25" s="1123"/>
      <c r="CQ25" s="1123"/>
      <c r="CR25" s="1123"/>
      <c r="CS25" s="1123"/>
      <c r="CT25" s="1123"/>
      <c r="CU25" s="1123"/>
      <c r="CV25" s="1123"/>
      <c r="CW25" s="1123"/>
      <c r="CX25" s="1123"/>
      <c r="CY25" s="1123"/>
      <c r="CZ25" s="1123"/>
      <c r="DA25" s="1123"/>
      <c r="DB25" s="1123"/>
      <c r="DC25" s="1123"/>
      <c r="DD25" s="1123"/>
    </row>
    <row r="26" spans="1:108" s="1415" customFormat="1" ht="36" customHeight="1">
      <c r="A26" s="1601">
        <v>14</v>
      </c>
      <c r="B26" s="1447" t="s">
        <v>800</v>
      </c>
      <c r="C26" s="1531">
        <v>2210</v>
      </c>
      <c r="D26" s="1451">
        <v>118976.9</v>
      </c>
      <c r="E26" s="1600" t="s">
        <v>289</v>
      </c>
      <c r="F26" s="1590">
        <v>118976.9</v>
      </c>
      <c r="G26" s="1532" t="s">
        <v>890</v>
      </c>
      <c r="H26" s="1537" t="s">
        <v>866</v>
      </c>
      <c r="I26" s="1424" t="s">
        <v>766</v>
      </c>
      <c r="J26" s="1424" t="s">
        <v>766</v>
      </c>
      <c r="K26" s="1419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1123"/>
      <c r="AE26" s="1123"/>
      <c r="AF26" s="1123"/>
      <c r="AG26" s="1123"/>
      <c r="AH26" s="1123"/>
      <c r="AI26" s="1123"/>
      <c r="AJ26" s="1123"/>
      <c r="AK26" s="1123"/>
      <c r="AL26" s="1123"/>
      <c r="AM26" s="1123"/>
      <c r="AN26" s="1123"/>
      <c r="AO26" s="1123"/>
      <c r="AP26" s="1123"/>
      <c r="AQ26" s="1123"/>
      <c r="AR26" s="1123"/>
      <c r="AS26" s="1123"/>
      <c r="AT26" s="1123"/>
      <c r="AU26" s="1123"/>
      <c r="AV26" s="1123"/>
      <c r="AW26" s="1123"/>
      <c r="AX26" s="1123"/>
      <c r="AY26" s="1123"/>
      <c r="AZ26" s="1123"/>
      <c r="BA26" s="1123"/>
      <c r="BB26" s="1123"/>
      <c r="BC26" s="1123"/>
      <c r="BD26" s="1123"/>
      <c r="BE26" s="1123"/>
      <c r="BF26" s="1123"/>
      <c r="BG26" s="1123"/>
      <c r="BH26" s="1123"/>
      <c r="BI26" s="1123"/>
      <c r="BJ26" s="1123"/>
      <c r="BK26" s="1123"/>
      <c r="BL26" s="1123"/>
      <c r="BM26" s="1123"/>
      <c r="BN26" s="1123"/>
      <c r="BO26" s="1123"/>
      <c r="BP26" s="1123"/>
      <c r="BQ26" s="1123"/>
      <c r="BR26" s="1123"/>
      <c r="BS26" s="1123"/>
      <c r="BT26" s="1123"/>
      <c r="BU26" s="1123"/>
      <c r="BV26" s="1123"/>
      <c r="BW26" s="1123"/>
      <c r="BX26" s="1123"/>
      <c r="BY26" s="1123"/>
      <c r="BZ26" s="1123"/>
      <c r="CA26" s="1123"/>
      <c r="CB26" s="1123"/>
      <c r="CC26" s="1123"/>
      <c r="CD26" s="1123"/>
      <c r="CE26" s="1123"/>
      <c r="CF26" s="1123"/>
      <c r="CG26" s="1123"/>
      <c r="CH26" s="1123"/>
      <c r="CI26" s="1123"/>
      <c r="CJ26" s="1123"/>
      <c r="CK26" s="1123"/>
      <c r="CL26" s="1123"/>
      <c r="CM26" s="1123"/>
      <c r="CN26" s="1123"/>
      <c r="CO26" s="1123"/>
      <c r="CP26" s="1123"/>
      <c r="CQ26" s="1123"/>
      <c r="CR26" s="1123"/>
      <c r="CS26" s="1123"/>
      <c r="CT26" s="1123"/>
      <c r="CU26" s="1123"/>
      <c r="CV26" s="1123"/>
      <c r="CW26" s="1123"/>
      <c r="CX26" s="1123"/>
      <c r="CY26" s="1123"/>
      <c r="CZ26" s="1123"/>
      <c r="DA26" s="1123"/>
      <c r="DB26" s="1123"/>
      <c r="DC26" s="1123"/>
      <c r="DD26" s="1123"/>
    </row>
    <row r="27" spans="1:108" s="1427" customFormat="1" ht="61.5" customHeight="1">
      <c r="A27" s="1599">
        <v>15</v>
      </c>
      <c r="B27" s="1447" t="s">
        <v>818</v>
      </c>
      <c r="C27" s="1531">
        <v>2210</v>
      </c>
      <c r="D27" s="1451">
        <v>1406.4</v>
      </c>
      <c r="E27" s="1600" t="s">
        <v>289</v>
      </c>
      <c r="F27" s="1590">
        <v>1406.4</v>
      </c>
      <c r="G27" s="1532" t="s">
        <v>890</v>
      </c>
      <c r="H27" s="1536" t="s">
        <v>817</v>
      </c>
      <c r="I27" s="1424"/>
      <c r="J27" s="1424"/>
      <c r="K27" s="1426"/>
      <c r="M27" s="1123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1529"/>
      <c r="AI27" s="1529"/>
      <c r="AJ27" s="1529"/>
      <c r="AK27" s="1529"/>
      <c r="AL27" s="1529"/>
      <c r="AM27" s="1529"/>
      <c r="AN27" s="1529"/>
      <c r="AO27" s="1529"/>
      <c r="AP27" s="1529"/>
      <c r="AQ27" s="1529"/>
      <c r="AR27" s="1529"/>
      <c r="AS27" s="1529"/>
      <c r="AT27" s="1529"/>
      <c r="AU27" s="1529"/>
      <c r="AV27" s="1529"/>
      <c r="AW27" s="1529"/>
      <c r="AX27" s="1529"/>
      <c r="AY27" s="1529"/>
      <c r="AZ27" s="1529"/>
      <c r="BA27" s="1529"/>
      <c r="BB27" s="1529"/>
      <c r="BC27" s="1529"/>
      <c r="BD27" s="1529"/>
      <c r="BE27" s="1529"/>
      <c r="BF27" s="1529"/>
      <c r="BG27" s="1529"/>
      <c r="BH27" s="1529"/>
      <c r="BI27" s="1529"/>
      <c r="BJ27" s="1529"/>
      <c r="BK27" s="1529"/>
      <c r="BL27" s="1529"/>
      <c r="BM27" s="1529"/>
      <c r="BN27" s="1529"/>
      <c r="BO27" s="1529"/>
      <c r="BP27" s="1529"/>
      <c r="BQ27" s="1529"/>
      <c r="BR27" s="1529"/>
      <c r="BS27" s="1529"/>
      <c r="BT27" s="1529"/>
      <c r="BU27" s="1529"/>
      <c r="BV27" s="1529"/>
      <c r="BW27" s="1529"/>
      <c r="BX27" s="1529"/>
      <c r="BY27" s="1529"/>
      <c r="BZ27" s="1529"/>
      <c r="CA27" s="1529"/>
      <c r="CB27" s="1529"/>
      <c r="CC27" s="1529"/>
      <c r="CD27" s="1529"/>
      <c r="CE27" s="1529"/>
      <c r="CF27" s="1529"/>
      <c r="CG27" s="1529"/>
      <c r="CH27" s="1529"/>
      <c r="CI27" s="1529"/>
      <c r="CJ27" s="1529"/>
      <c r="CK27" s="1529"/>
      <c r="CL27" s="1529"/>
      <c r="CM27" s="1529"/>
      <c r="CN27" s="1529"/>
      <c r="CO27" s="1529"/>
      <c r="CP27" s="1529"/>
      <c r="CQ27" s="1529"/>
      <c r="CR27" s="1529"/>
      <c r="CS27" s="1529"/>
      <c r="CT27" s="1529"/>
      <c r="CU27" s="1529"/>
      <c r="CV27" s="1529"/>
      <c r="CW27" s="1529"/>
      <c r="CX27" s="1529"/>
      <c r="CY27" s="1529"/>
      <c r="CZ27" s="1529"/>
      <c r="DA27" s="1529"/>
      <c r="DB27" s="1529"/>
      <c r="DC27" s="1529"/>
      <c r="DD27" s="1529"/>
    </row>
    <row r="28" spans="1:108" s="227" customFormat="1" ht="32.25" customHeight="1">
      <c r="A28" s="1601">
        <v>16</v>
      </c>
      <c r="B28" s="1447" t="s">
        <v>1165</v>
      </c>
      <c r="C28" s="1531">
        <v>2210</v>
      </c>
      <c r="D28" s="1451">
        <v>71446.5</v>
      </c>
      <c r="E28" s="1600" t="s">
        <v>289</v>
      </c>
      <c r="F28" s="1590">
        <v>71446.5</v>
      </c>
      <c r="G28" s="1532" t="s">
        <v>890</v>
      </c>
      <c r="H28" s="1448" t="s">
        <v>176</v>
      </c>
      <c r="I28" s="465" t="s">
        <v>355</v>
      </c>
      <c r="J28" s="465" t="s">
        <v>355</v>
      </c>
      <c r="K28" s="1410"/>
      <c r="L28" s="1123"/>
      <c r="M28" s="1123"/>
      <c r="N28" s="1123"/>
      <c r="O28" s="1123"/>
      <c r="P28" s="1123"/>
      <c r="Q28" s="1123"/>
      <c r="R28" s="1123"/>
      <c r="S28" s="1123"/>
      <c r="T28" s="1123"/>
      <c r="U28" s="1123"/>
      <c r="V28" s="1123"/>
      <c r="W28" s="1123"/>
      <c r="X28" s="1123"/>
      <c r="Y28" s="1123"/>
      <c r="Z28" s="1123"/>
      <c r="AA28" s="1123"/>
      <c r="AB28" s="1123"/>
      <c r="AC28" s="1123"/>
      <c r="AD28" s="1123"/>
      <c r="AE28" s="1123"/>
      <c r="AF28" s="1123"/>
      <c r="AG28" s="1123"/>
      <c r="AH28" s="1123"/>
      <c r="AI28" s="1123"/>
      <c r="AJ28" s="1123"/>
      <c r="AK28" s="1123"/>
      <c r="AL28" s="1123"/>
      <c r="AM28" s="1123"/>
      <c r="AN28" s="1123"/>
      <c r="AO28" s="1123"/>
      <c r="AP28" s="1123"/>
      <c r="AQ28" s="1123"/>
      <c r="AR28" s="1123"/>
      <c r="AS28" s="1123"/>
      <c r="AT28" s="1123"/>
      <c r="AU28" s="1123"/>
      <c r="AV28" s="1123"/>
      <c r="AW28" s="1123"/>
      <c r="AX28" s="1123"/>
      <c r="AY28" s="1123"/>
      <c r="AZ28" s="1123"/>
      <c r="BA28" s="1123"/>
      <c r="BB28" s="1123"/>
      <c r="BC28" s="1123"/>
      <c r="BD28" s="1123"/>
      <c r="BE28" s="1123"/>
      <c r="BF28" s="1123"/>
      <c r="BG28" s="1123"/>
      <c r="BH28" s="1123"/>
      <c r="BI28" s="1123"/>
      <c r="BJ28" s="1123"/>
      <c r="BK28" s="1123"/>
      <c r="BL28" s="1123"/>
      <c r="BM28" s="1123"/>
      <c r="BN28" s="1123"/>
      <c r="BO28" s="1123"/>
      <c r="BP28" s="1123"/>
      <c r="BQ28" s="1123"/>
      <c r="BR28" s="1123"/>
      <c r="BS28" s="1123"/>
      <c r="BT28" s="1123"/>
      <c r="BU28" s="1123"/>
      <c r="BV28" s="1123"/>
      <c r="BW28" s="1123"/>
      <c r="BX28" s="1123"/>
      <c r="BY28" s="1123"/>
      <c r="BZ28" s="1123"/>
      <c r="CA28" s="1123"/>
      <c r="CB28" s="1123"/>
      <c r="CC28" s="1123"/>
      <c r="CD28" s="1123"/>
      <c r="CE28" s="1123"/>
      <c r="CF28" s="1123"/>
      <c r="CG28" s="1123"/>
      <c r="CH28" s="1123"/>
      <c r="CI28" s="1123"/>
      <c r="CJ28" s="1123"/>
      <c r="CK28" s="1123"/>
      <c r="CL28" s="1123"/>
      <c r="CM28" s="1123"/>
      <c r="CN28" s="1123"/>
      <c r="CO28" s="1123"/>
      <c r="CP28" s="1123"/>
      <c r="CQ28" s="1123"/>
      <c r="CR28" s="1123"/>
      <c r="CS28" s="1123"/>
      <c r="CT28" s="1123"/>
      <c r="CU28" s="1123"/>
      <c r="CV28" s="1123"/>
      <c r="CW28" s="1123"/>
      <c r="CX28" s="1123"/>
      <c r="CY28" s="1123"/>
      <c r="CZ28" s="1123"/>
      <c r="DA28" s="1123"/>
      <c r="DB28" s="1123"/>
      <c r="DC28" s="1123"/>
      <c r="DD28" s="1123"/>
    </row>
    <row r="29" spans="1:108" s="227" customFormat="1" ht="39" customHeight="1">
      <c r="A29" s="1599">
        <v>17</v>
      </c>
      <c r="B29" s="1447" t="s">
        <v>811</v>
      </c>
      <c r="C29" s="1531">
        <v>2210</v>
      </c>
      <c r="D29" s="1451">
        <v>36104.42</v>
      </c>
      <c r="E29" s="1600" t="s">
        <v>289</v>
      </c>
      <c r="F29" s="1590">
        <v>36104.42</v>
      </c>
      <c r="G29" s="1532" t="s">
        <v>890</v>
      </c>
      <c r="H29" s="1448" t="s">
        <v>177</v>
      </c>
      <c r="I29" s="465" t="s">
        <v>1058</v>
      </c>
      <c r="J29" s="465" t="s">
        <v>1058</v>
      </c>
      <c r="K29" s="1410"/>
      <c r="L29" s="1123"/>
      <c r="M29" s="1123"/>
      <c r="N29" s="1123"/>
      <c r="O29" s="1123"/>
      <c r="P29" s="1123"/>
      <c r="Q29" s="1123"/>
      <c r="R29" s="1123"/>
      <c r="S29" s="1123"/>
      <c r="T29" s="1123"/>
      <c r="U29" s="1123"/>
      <c r="V29" s="1123"/>
      <c r="W29" s="1123"/>
      <c r="X29" s="1123"/>
      <c r="Y29" s="1123"/>
      <c r="Z29" s="1123"/>
      <c r="AA29" s="1123"/>
      <c r="AB29" s="1123"/>
      <c r="AC29" s="1123"/>
      <c r="AD29" s="1123"/>
      <c r="AE29" s="1123"/>
      <c r="AF29" s="1123"/>
      <c r="AG29" s="1123"/>
      <c r="AH29" s="1123"/>
      <c r="AI29" s="1123"/>
      <c r="AJ29" s="1123"/>
      <c r="AK29" s="1123"/>
      <c r="AL29" s="1123"/>
      <c r="AM29" s="1123"/>
      <c r="AN29" s="1123"/>
      <c r="AO29" s="1123"/>
      <c r="AP29" s="1123"/>
      <c r="AQ29" s="1123"/>
      <c r="AR29" s="1123"/>
      <c r="AS29" s="1123"/>
      <c r="AT29" s="1123"/>
      <c r="AU29" s="1123"/>
      <c r="AV29" s="1123"/>
      <c r="AW29" s="1123"/>
      <c r="AX29" s="1123"/>
      <c r="AY29" s="1123"/>
      <c r="AZ29" s="1123"/>
      <c r="BA29" s="1123"/>
      <c r="BB29" s="1123"/>
      <c r="BC29" s="1123"/>
      <c r="BD29" s="1123"/>
      <c r="BE29" s="1123"/>
      <c r="BF29" s="1123"/>
      <c r="BG29" s="1123"/>
      <c r="BH29" s="1123"/>
      <c r="BI29" s="1123"/>
      <c r="BJ29" s="1123"/>
      <c r="BK29" s="1123"/>
      <c r="BL29" s="1123"/>
      <c r="BM29" s="1123"/>
      <c r="BN29" s="1123"/>
      <c r="BO29" s="1123"/>
      <c r="BP29" s="1123"/>
      <c r="BQ29" s="1123"/>
      <c r="BR29" s="1123"/>
      <c r="BS29" s="1123"/>
      <c r="BT29" s="1123"/>
      <c r="BU29" s="1123"/>
      <c r="BV29" s="1123"/>
      <c r="BW29" s="1123"/>
      <c r="BX29" s="1123"/>
      <c r="BY29" s="1123"/>
      <c r="BZ29" s="1123"/>
      <c r="CA29" s="1123"/>
      <c r="CB29" s="1123"/>
      <c r="CC29" s="1123"/>
      <c r="CD29" s="1123"/>
      <c r="CE29" s="1123"/>
      <c r="CF29" s="1123"/>
      <c r="CG29" s="1123"/>
      <c r="CH29" s="1123"/>
      <c r="CI29" s="1123"/>
      <c r="CJ29" s="1123"/>
      <c r="CK29" s="1123"/>
      <c r="CL29" s="1123"/>
      <c r="CM29" s="1123"/>
      <c r="CN29" s="1123"/>
      <c r="CO29" s="1123"/>
      <c r="CP29" s="1123"/>
      <c r="CQ29" s="1123"/>
      <c r="CR29" s="1123"/>
      <c r="CS29" s="1123"/>
      <c r="CT29" s="1123"/>
      <c r="CU29" s="1123"/>
      <c r="CV29" s="1123"/>
      <c r="CW29" s="1123"/>
      <c r="CX29" s="1123"/>
      <c r="CY29" s="1123"/>
      <c r="CZ29" s="1123"/>
      <c r="DA29" s="1123"/>
      <c r="DB29" s="1123"/>
      <c r="DC29" s="1123"/>
      <c r="DD29" s="1123"/>
    </row>
    <row r="30" spans="1:108" s="227" customFormat="1" ht="54.75" customHeight="1">
      <c r="A30" s="1601">
        <v>18</v>
      </c>
      <c r="B30" s="1447" t="s">
        <v>801</v>
      </c>
      <c r="C30" s="1531">
        <v>2210</v>
      </c>
      <c r="D30" s="1451">
        <v>15936.6</v>
      </c>
      <c r="E30" s="1600" t="s">
        <v>289</v>
      </c>
      <c r="F30" s="1590">
        <v>15936.6</v>
      </c>
      <c r="G30" s="1532" t="s">
        <v>890</v>
      </c>
      <c r="H30" s="1550" t="s">
        <v>178</v>
      </c>
      <c r="I30" s="461" t="s">
        <v>105</v>
      </c>
      <c r="J30" s="461" t="s">
        <v>105</v>
      </c>
      <c r="K30" s="1410"/>
      <c r="L30" s="1123"/>
      <c r="M30" s="1123"/>
      <c r="N30" s="1123"/>
      <c r="O30" s="1123"/>
      <c r="P30" s="1123"/>
      <c r="Q30" s="1123"/>
      <c r="R30" s="1123"/>
      <c r="S30" s="1123"/>
      <c r="T30" s="1123"/>
      <c r="U30" s="1123"/>
      <c r="V30" s="1123"/>
      <c r="W30" s="1123"/>
      <c r="X30" s="1123"/>
      <c r="Y30" s="1123"/>
      <c r="Z30" s="1123"/>
      <c r="AA30" s="1123"/>
      <c r="AB30" s="1123"/>
      <c r="AC30" s="1123"/>
      <c r="AD30" s="1123"/>
      <c r="AE30" s="1123"/>
      <c r="AF30" s="1123"/>
      <c r="AG30" s="1123"/>
      <c r="AH30" s="1123"/>
      <c r="AI30" s="1123"/>
      <c r="AJ30" s="1123"/>
      <c r="AK30" s="1123"/>
      <c r="AL30" s="1123"/>
      <c r="AM30" s="1123"/>
      <c r="AN30" s="1123"/>
      <c r="AO30" s="1123"/>
      <c r="AP30" s="1123"/>
      <c r="AQ30" s="1123"/>
      <c r="AR30" s="1123"/>
      <c r="AS30" s="1123"/>
      <c r="AT30" s="1123"/>
      <c r="AU30" s="1123"/>
      <c r="AV30" s="1123"/>
      <c r="AW30" s="1123"/>
      <c r="AX30" s="1123"/>
      <c r="AY30" s="1123"/>
      <c r="AZ30" s="1123"/>
      <c r="BA30" s="1123"/>
      <c r="BB30" s="1123"/>
      <c r="BC30" s="1123"/>
      <c r="BD30" s="1123"/>
      <c r="BE30" s="1123"/>
      <c r="BF30" s="1123"/>
      <c r="BG30" s="1123"/>
      <c r="BH30" s="1123"/>
      <c r="BI30" s="1123"/>
      <c r="BJ30" s="1123"/>
      <c r="BK30" s="1123"/>
      <c r="BL30" s="1123"/>
      <c r="BM30" s="1123"/>
      <c r="BN30" s="1123"/>
      <c r="BO30" s="1123"/>
      <c r="BP30" s="1123"/>
      <c r="BQ30" s="1123"/>
      <c r="BR30" s="1123"/>
      <c r="BS30" s="1123"/>
      <c r="BT30" s="1123"/>
      <c r="BU30" s="1123"/>
      <c r="BV30" s="1123"/>
      <c r="BW30" s="1123"/>
      <c r="BX30" s="1123"/>
      <c r="BY30" s="1123"/>
      <c r="BZ30" s="1123"/>
      <c r="CA30" s="1123"/>
      <c r="CB30" s="1123"/>
      <c r="CC30" s="1123"/>
      <c r="CD30" s="1123"/>
      <c r="CE30" s="1123"/>
      <c r="CF30" s="1123"/>
      <c r="CG30" s="1123"/>
      <c r="CH30" s="1123"/>
      <c r="CI30" s="1123"/>
      <c r="CJ30" s="1123"/>
      <c r="CK30" s="1123"/>
      <c r="CL30" s="1123"/>
      <c r="CM30" s="1123"/>
      <c r="CN30" s="1123"/>
      <c r="CO30" s="1123"/>
      <c r="CP30" s="1123"/>
      <c r="CQ30" s="1123"/>
      <c r="CR30" s="1123"/>
      <c r="CS30" s="1123"/>
      <c r="CT30" s="1123"/>
      <c r="CU30" s="1123"/>
      <c r="CV30" s="1123"/>
      <c r="CW30" s="1123"/>
      <c r="CX30" s="1123"/>
      <c r="CY30" s="1123"/>
      <c r="CZ30" s="1123"/>
      <c r="DA30" s="1123"/>
      <c r="DB30" s="1123"/>
      <c r="DC30" s="1123"/>
      <c r="DD30" s="1123"/>
    </row>
    <row r="31" spans="1:108" s="227" customFormat="1" ht="36" customHeight="1">
      <c r="A31" s="1531">
        <v>19</v>
      </c>
      <c r="B31" s="1447" t="s">
        <v>657</v>
      </c>
      <c r="C31" s="1531">
        <v>2210</v>
      </c>
      <c r="D31" s="1451">
        <v>11271.47</v>
      </c>
      <c r="E31" s="1457"/>
      <c r="F31" s="1590"/>
      <c r="G31" s="1532" t="s">
        <v>890</v>
      </c>
      <c r="H31" s="1550" t="s">
        <v>656</v>
      </c>
      <c r="I31" s="461"/>
      <c r="J31" s="461"/>
      <c r="K31" s="1410"/>
      <c r="L31" s="1123"/>
      <c r="M31" s="1123"/>
      <c r="N31" s="1123"/>
      <c r="O31" s="1123"/>
      <c r="P31" s="1123"/>
      <c r="Q31" s="1123"/>
      <c r="R31" s="1123"/>
      <c r="S31" s="1123"/>
      <c r="T31" s="1123"/>
      <c r="U31" s="1123"/>
      <c r="V31" s="1123"/>
      <c r="W31" s="1123"/>
      <c r="X31" s="1123"/>
      <c r="Y31" s="1123"/>
      <c r="Z31" s="1123"/>
      <c r="AA31" s="1123"/>
      <c r="AB31" s="1123"/>
      <c r="AC31" s="1123"/>
      <c r="AD31" s="1123"/>
      <c r="AE31" s="1123"/>
      <c r="AF31" s="1123"/>
      <c r="AG31" s="1123"/>
      <c r="AH31" s="1123"/>
      <c r="AI31" s="1123"/>
      <c r="AJ31" s="1123"/>
      <c r="AK31" s="1123"/>
      <c r="AL31" s="1123"/>
      <c r="AM31" s="1123"/>
      <c r="AN31" s="1123"/>
      <c r="AO31" s="1123"/>
      <c r="AP31" s="1123"/>
      <c r="AQ31" s="1123"/>
      <c r="AR31" s="1123"/>
      <c r="AS31" s="1123"/>
      <c r="AT31" s="1123"/>
      <c r="AU31" s="1123"/>
      <c r="AV31" s="1123"/>
      <c r="AW31" s="1123"/>
      <c r="AX31" s="1123"/>
      <c r="AY31" s="1123"/>
      <c r="AZ31" s="1123"/>
      <c r="BA31" s="1123"/>
      <c r="BB31" s="1123"/>
      <c r="BC31" s="1123"/>
      <c r="BD31" s="1123"/>
      <c r="BE31" s="1123"/>
      <c r="BF31" s="1123"/>
      <c r="BG31" s="1123"/>
      <c r="BH31" s="1123"/>
      <c r="BI31" s="1123"/>
      <c r="BJ31" s="1123"/>
      <c r="BK31" s="1123"/>
      <c r="BL31" s="1123"/>
      <c r="BM31" s="1123"/>
      <c r="BN31" s="1123"/>
      <c r="BO31" s="1123"/>
      <c r="BP31" s="1123"/>
      <c r="BQ31" s="1123"/>
      <c r="BR31" s="1123"/>
      <c r="BS31" s="1123"/>
      <c r="BT31" s="1123"/>
      <c r="BU31" s="1123"/>
      <c r="BV31" s="1123"/>
      <c r="BW31" s="1123"/>
      <c r="BX31" s="1123"/>
      <c r="BY31" s="1123"/>
      <c r="BZ31" s="1123"/>
      <c r="CA31" s="1123"/>
      <c r="CB31" s="1123"/>
      <c r="CC31" s="1123"/>
      <c r="CD31" s="1123"/>
      <c r="CE31" s="1123"/>
      <c r="CF31" s="1123"/>
      <c r="CG31" s="1123"/>
      <c r="CH31" s="1123"/>
      <c r="CI31" s="1123"/>
      <c r="CJ31" s="1123"/>
      <c r="CK31" s="1123"/>
      <c r="CL31" s="1123"/>
      <c r="CM31" s="1123"/>
      <c r="CN31" s="1123"/>
      <c r="CO31" s="1123"/>
      <c r="CP31" s="1123"/>
      <c r="CQ31" s="1123"/>
      <c r="CR31" s="1123"/>
      <c r="CS31" s="1123"/>
      <c r="CT31" s="1123"/>
      <c r="CU31" s="1123"/>
      <c r="CV31" s="1123"/>
      <c r="CW31" s="1123"/>
      <c r="CX31" s="1123"/>
      <c r="CY31" s="1123"/>
      <c r="CZ31" s="1123"/>
      <c r="DA31" s="1123"/>
      <c r="DB31" s="1123"/>
      <c r="DC31" s="1123"/>
      <c r="DD31" s="1123"/>
    </row>
    <row r="32" spans="1:108" s="227" customFormat="1" ht="42.75" customHeight="1">
      <c r="A32" s="1601">
        <v>20</v>
      </c>
      <c r="B32" s="1447" t="s">
        <v>802</v>
      </c>
      <c r="C32" s="1531">
        <v>2210</v>
      </c>
      <c r="D32" s="1451">
        <v>116419.5</v>
      </c>
      <c r="E32" s="1600" t="s">
        <v>289</v>
      </c>
      <c r="F32" s="1590">
        <v>116419.5</v>
      </c>
      <c r="G32" s="1447" t="s">
        <v>981</v>
      </c>
      <c r="H32" s="1548" t="s">
        <v>179</v>
      </c>
      <c r="I32" s="465" t="s">
        <v>356</v>
      </c>
      <c r="J32" s="465" t="s">
        <v>356</v>
      </c>
      <c r="K32" s="1410"/>
      <c r="L32" s="1410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1123"/>
      <c r="AG32" s="1123"/>
      <c r="AH32" s="1123"/>
      <c r="AI32" s="1123"/>
      <c r="AJ32" s="1123"/>
      <c r="AK32" s="1123"/>
      <c r="AL32" s="1123"/>
      <c r="AM32" s="1123"/>
      <c r="AN32" s="1123"/>
      <c r="AO32" s="1123"/>
      <c r="AP32" s="1123"/>
      <c r="AQ32" s="1123"/>
      <c r="AR32" s="1123"/>
      <c r="AS32" s="1123"/>
      <c r="AT32" s="1123"/>
      <c r="AU32" s="1123"/>
      <c r="AV32" s="1123"/>
      <c r="AW32" s="1123"/>
      <c r="AX32" s="1123"/>
      <c r="AY32" s="1123"/>
      <c r="AZ32" s="1123"/>
      <c r="BA32" s="1123"/>
      <c r="BB32" s="1123"/>
      <c r="BC32" s="1123"/>
      <c r="BD32" s="1123"/>
      <c r="BE32" s="1123"/>
      <c r="BF32" s="1123"/>
      <c r="BG32" s="1123"/>
      <c r="BH32" s="1123"/>
      <c r="BI32" s="1123"/>
      <c r="BJ32" s="1123"/>
      <c r="BK32" s="1123"/>
      <c r="BL32" s="1123"/>
      <c r="BM32" s="1123"/>
      <c r="BN32" s="1123"/>
      <c r="BO32" s="1123"/>
      <c r="BP32" s="1123"/>
      <c r="BQ32" s="1123"/>
      <c r="BR32" s="1123"/>
      <c r="BS32" s="1123"/>
      <c r="BT32" s="1123"/>
      <c r="BU32" s="1123"/>
      <c r="BV32" s="1123"/>
      <c r="BW32" s="1123"/>
      <c r="BX32" s="1123"/>
      <c r="BY32" s="1123"/>
      <c r="BZ32" s="1123"/>
      <c r="CA32" s="1123"/>
      <c r="CB32" s="1123"/>
      <c r="CC32" s="1123"/>
      <c r="CD32" s="1123"/>
      <c r="CE32" s="1123"/>
      <c r="CF32" s="1123"/>
      <c r="CG32" s="1123"/>
      <c r="CH32" s="1123"/>
      <c r="CI32" s="1123"/>
      <c r="CJ32" s="1123"/>
      <c r="CK32" s="1123"/>
      <c r="CL32" s="1123"/>
      <c r="CM32" s="1123"/>
      <c r="CN32" s="1123"/>
      <c r="CO32" s="1123"/>
      <c r="CP32" s="1123"/>
      <c r="CQ32" s="1123"/>
      <c r="CR32" s="1123"/>
      <c r="CS32" s="1123"/>
      <c r="CT32" s="1123"/>
      <c r="CU32" s="1123"/>
      <c r="CV32" s="1123"/>
      <c r="CW32" s="1123"/>
      <c r="CX32" s="1123"/>
      <c r="CY32" s="1123"/>
      <c r="CZ32" s="1123"/>
      <c r="DA32" s="1123"/>
      <c r="DB32" s="1123"/>
      <c r="DC32" s="1123"/>
      <c r="DD32" s="1123"/>
    </row>
    <row r="33" spans="1:108" s="227" customFormat="1" ht="38.25" customHeight="1">
      <c r="A33" s="1599">
        <v>21</v>
      </c>
      <c r="B33" s="1447" t="s">
        <v>803</v>
      </c>
      <c r="C33" s="1531">
        <v>2210</v>
      </c>
      <c r="D33" s="1451">
        <v>5000</v>
      </c>
      <c r="E33" s="1600" t="s">
        <v>289</v>
      </c>
      <c r="F33" s="1590"/>
      <c r="G33" s="1447" t="s">
        <v>1168</v>
      </c>
      <c r="H33" s="1448" t="s">
        <v>805</v>
      </c>
      <c r="I33" s="465" t="s">
        <v>357</v>
      </c>
      <c r="J33" s="465" t="s">
        <v>357</v>
      </c>
      <c r="K33" s="1416"/>
      <c r="L33" s="1410"/>
      <c r="M33" s="1123"/>
      <c r="N33" s="1123"/>
      <c r="O33" s="1123"/>
      <c r="P33" s="1123"/>
      <c r="Q33" s="1123"/>
      <c r="R33" s="1123"/>
      <c r="S33" s="1123"/>
      <c r="T33" s="1123"/>
      <c r="U33" s="1123"/>
      <c r="V33" s="1123"/>
      <c r="W33" s="1123"/>
      <c r="X33" s="1123"/>
      <c r="Y33" s="1123"/>
      <c r="Z33" s="1123"/>
      <c r="AA33" s="1123"/>
      <c r="AB33" s="1123"/>
      <c r="AC33" s="1123"/>
      <c r="AD33" s="1123"/>
      <c r="AE33" s="1123"/>
      <c r="AF33" s="1123"/>
      <c r="AG33" s="1123"/>
      <c r="AH33" s="1123"/>
      <c r="AI33" s="1123"/>
      <c r="AJ33" s="1123"/>
      <c r="AK33" s="1123"/>
      <c r="AL33" s="1123"/>
      <c r="AM33" s="1123"/>
      <c r="AN33" s="1123"/>
      <c r="AO33" s="1123"/>
      <c r="AP33" s="1123"/>
      <c r="AQ33" s="1123"/>
      <c r="AR33" s="1123"/>
      <c r="AS33" s="1123"/>
      <c r="AT33" s="1123"/>
      <c r="AU33" s="1123"/>
      <c r="AV33" s="1123"/>
      <c r="AW33" s="1123"/>
      <c r="AX33" s="1123"/>
      <c r="AY33" s="1123"/>
      <c r="AZ33" s="1123"/>
      <c r="BA33" s="1123"/>
      <c r="BB33" s="1123"/>
      <c r="BC33" s="1123"/>
      <c r="BD33" s="1123"/>
      <c r="BE33" s="1123"/>
      <c r="BF33" s="1123"/>
      <c r="BG33" s="1123"/>
      <c r="BH33" s="1123"/>
      <c r="BI33" s="1123"/>
      <c r="BJ33" s="1123"/>
      <c r="BK33" s="1123"/>
      <c r="BL33" s="1123"/>
      <c r="BM33" s="1123"/>
      <c r="BN33" s="1123"/>
      <c r="BO33" s="1123"/>
      <c r="BP33" s="1123"/>
      <c r="BQ33" s="1123"/>
      <c r="BR33" s="1123"/>
      <c r="BS33" s="1123"/>
      <c r="BT33" s="1123"/>
      <c r="BU33" s="1123"/>
      <c r="BV33" s="1123"/>
      <c r="BW33" s="1123"/>
      <c r="BX33" s="1123"/>
      <c r="BY33" s="1123"/>
      <c r="BZ33" s="1123"/>
      <c r="CA33" s="1123"/>
      <c r="CB33" s="1123"/>
      <c r="CC33" s="1123"/>
      <c r="CD33" s="1123"/>
      <c r="CE33" s="1123"/>
      <c r="CF33" s="1123"/>
      <c r="CG33" s="1123"/>
      <c r="CH33" s="1123"/>
      <c r="CI33" s="1123"/>
      <c r="CJ33" s="1123"/>
      <c r="CK33" s="1123"/>
      <c r="CL33" s="1123"/>
      <c r="CM33" s="1123"/>
      <c r="CN33" s="1123"/>
      <c r="CO33" s="1123"/>
      <c r="CP33" s="1123"/>
      <c r="CQ33" s="1123"/>
      <c r="CR33" s="1123"/>
      <c r="CS33" s="1123"/>
      <c r="CT33" s="1123"/>
      <c r="CU33" s="1123"/>
      <c r="CV33" s="1123"/>
      <c r="CW33" s="1123"/>
      <c r="CX33" s="1123"/>
      <c r="CY33" s="1123"/>
      <c r="CZ33" s="1123"/>
      <c r="DA33" s="1123"/>
      <c r="DB33" s="1123"/>
      <c r="DC33" s="1123"/>
      <c r="DD33" s="1123"/>
    </row>
    <row r="34" spans="1:108" s="227" customFormat="1" ht="38.25" customHeight="1">
      <c r="A34" s="1601">
        <v>22</v>
      </c>
      <c r="B34" s="1447" t="s">
        <v>804</v>
      </c>
      <c r="C34" s="1531">
        <v>2210</v>
      </c>
      <c r="D34" s="1451">
        <v>3000</v>
      </c>
      <c r="E34" s="1600" t="s">
        <v>289</v>
      </c>
      <c r="F34" s="1590"/>
      <c r="G34" s="1447" t="s">
        <v>1168</v>
      </c>
      <c r="H34" s="1448" t="s">
        <v>806</v>
      </c>
      <c r="I34" s="465"/>
      <c r="J34" s="465"/>
      <c r="K34" s="1416"/>
      <c r="L34" s="1410"/>
      <c r="M34" s="1123"/>
      <c r="N34" s="1123"/>
      <c r="O34" s="1123"/>
      <c r="P34" s="1123"/>
      <c r="Q34" s="1123"/>
      <c r="R34" s="1123"/>
      <c r="S34" s="1123"/>
      <c r="T34" s="1123"/>
      <c r="U34" s="1123"/>
      <c r="V34" s="1123"/>
      <c r="W34" s="1123"/>
      <c r="X34" s="1123"/>
      <c r="Y34" s="1123"/>
      <c r="Z34" s="1123"/>
      <c r="AA34" s="1123"/>
      <c r="AB34" s="1123"/>
      <c r="AC34" s="1123"/>
      <c r="AD34" s="1123"/>
      <c r="AE34" s="1123"/>
      <c r="AF34" s="1123"/>
      <c r="AG34" s="1123"/>
      <c r="AH34" s="1123"/>
      <c r="AI34" s="1123"/>
      <c r="AJ34" s="1123"/>
      <c r="AK34" s="1123"/>
      <c r="AL34" s="1123"/>
      <c r="AM34" s="1123"/>
      <c r="AN34" s="1123"/>
      <c r="AO34" s="1123"/>
      <c r="AP34" s="1123"/>
      <c r="AQ34" s="1123"/>
      <c r="AR34" s="1123"/>
      <c r="AS34" s="1123"/>
      <c r="AT34" s="1123"/>
      <c r="AU34" s="1123"/>
      <c r="AV34" s="1123"/>
      <c r="AW34" s="1123"/>
      <c r="AX34" s="1123"/>
      <c r="AY34" s="1123"/>
      <c r="AZ34" s="1123"/>
      <c r="BA34" s="1123"/>
      <c r="BB34" s="1123"/>
      <c r="BC34" s="1123"/>
      <c r="BD34" s="1123"/>
      <c r="BE34" s="1123"/>
      <c r="BF34" s="1123"/>
      <c r="BG34" s="1123"/>
      <c r="BH34" s="1123"/>
      <c r="BI34" s="1123"/>
      <c r="BJ34" s="1123"/>
      <c r="BK34" s="1123"/>
      <c r="BL34" s="1123"/>
      <c r="BM34" s="1123"/>
      <c r="BN34" s="1123"/>
      <c r="BO34" s="1123"/>
      <c r="BP34" s="1123"/>
      <c r="BQ34" s="1123"/>
      <c r="BR34" s="1123"/>
      <c r="BS34" s="1123"/>
      <c r="BT34" s="1123"/>
      <c r="BU34" s="1123"/>
      <c r="BV34" s="1123"/>
      <c r="BW34" s="1123"/>
      <c r="BX34" s="1123"/>
      <c r="BY34" s="1123"/>
      <c r="BZ34" s="1123"/>
      <c r="CA34" s="1123"/>
      <c r="CB34" s="1123"/>
      <c r="CC34" s="1123"/>
      <c r="CD34" s="1123"/>
      <c r="CE34" s="1123"/>
      <c r="CF34" s="1123"/>
      <c r="CG34" s="1123"/>
      <c r="CH34" s="1123"/>
      <c r="CI34" s="1123"/>
      <c r="CJ34" s="1123"/>
      <c r="CK34" s="1123"/>
      <c r="CL34" s="1123"/>
      <c r="CM34" s="1123"/>
      <c r="CN34" s="1123"/>
      <c r="CO34" s="1123"/>
      <c r="CP34" s="1123"/>
      <c r="CQ34" s="1123"/>
      <c r="CR34" s="1123"/>
      <c r="CS34" s="1123"/>
      <c r="CT34" s="1123"/>
      <c r="CU34" s="1123"/>
      <c r="CV34" s="1123"/>
      <c r="CW34" s="1123"/>
      <c r="CX34" s="1123"/>
      <c r="CY34" s="1123"/>
      <c r="CZ34" s="1123"/>
      <c r="DA34" s="1123"/>
      <c r="DB34" s="1123"/>
      <c r="DC34" s="1123"/>
      <c r="DD34" s="1123"/>
    </row>
    <row r="35" spans="1:108" s="227" customFormat="1" ht="88.5" customHeight="1">
      <c r="A35" s="1599">
        <v>23</v>
      </c>
      <c r="B35" s="1447" t="s">
        <v>824</v>
      </c>
      <c r="C35" s="1531">
        <v>2210</v>
      </c>
      <c r="D35" s="1451">
        <v>35000</v>
      </c>
      <c r="E35" s="1600" t="s">
        <v>289</v>
      </c>
      <c r="F35" s="1590">
        <v>28855.44</v>
      </c>
      <c r="G35" s="1532" t="s">
        <v>890</v>
      </c>
      <c r="H35" s="1448" t="s">
        <v>798</v>
      </c>
      <c r="I35" s="1428" t="s">
        <v>358</v>
      </c>
      <c r="J35" s="1428" t="s">
        <v>358</v>
      </c>
      <c r="K35" s="1410"/>
      <c r="L35" s="1429"/>
      <c r="M35" s="1123"/>
      <c r="N35" s="1123"/>
      <c r="O35" s="1123"/>
      <c r="P35" s="1123"/>
      <c r="Q35" s="1123"/>
      <c r="R35" s="1123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3"/>
      <c r="AH35" s="1123"/>
      <c r="AI35" s="1123"/>
      <c r="AJ35" s="1123"/>
      <c r="AK35" s="1123"/>
      <c r="AL35" s="1123"/>
      <c r="AM35" s="1123"/>
      <c r="AN35" s="1123"/>
      <c r="AO35" s="1123"/>
      <c r="AP35" s="1123"/>
      <c r="AQ35" s="1123"/>
      <c r="AR35" s="1123"/>
      <c r="AS35" s="1123"/>
      <c r="AT35" s="1123"/>
      <c r="AU35" s="1123"/>
      <c r="AV35" s="1123"/>
      <c r="AW35" s="1123"/>
      <c r="AX35" s="1123"/>
      <c r="AY35" s="1123"/>
      <c r="AZ35" s="1123"/>
      <c r="BA35" s="1123"/>
      <c r="BB35" s="1123"/>
      <c r="BC35" s="1123"/>
      <c r="BD35" s="1123"/>
      <c r="BE35" s="1123"/>
      <c r="BF35" s="1123"/>
      <c r="BG35" s="1123"/>
      <c r="BH35" s="1123"/>
      <c r="BI35" s="1123"/>
      <c r="BJ35" s="1123"/>
      <c r="BK35" s="1123"/>
      <c r="BL35" s="1123"/>
      <c r="BM35" s="1123"/>
      <c r="BN35" s="1123"/>
      <c r="BO35" s="1123"/>
      <c r="BP35" s="1123"/>
      <c r="BQ35" s="1123"/>
      <c r="BR35" s="1123"/>
      <c r="BS35" s="1123"/>
      <c r="BT35" s="1123"/>
      <c r="BU35" s="1123"/>
      <c r="BV35" s="1123"/>
      <c r="BW35" s="1123"/>
      <c r="BX35" s="1123"/>
      <c r="BY35" s="1123"/>
      <c r="BZ35" s="1123"/>
      <c r="CA35" s="1123"/>
      <c r="CB35" s="1123"/>
      <c r="CC35" s="1123"/>
      <c r="CD35" s="1123"/>
      <c r="CE35" s="1123"/>
      <c r="CF35" s="1123"/>
      <c r="CG35" s="1123"/>
      <c r="CH35" s="1123"/>
      <c r="CI35" s="1123"/>
      <c r="CJ35" s="1123"/>
      <c r="CK35" s="1123"/>
      <c r="CL35" s="1123"/>
      <c r="CM35" s="1123"/>
      <c r="CN35" s="1123"/>
      <c r="CO35" s="1123"/>
      <c r="CP35" s="1123"/>
      <c r="CQ35" s="1123"/>
      <c r="CR35" s="1123"/>
      <c r="CS35" s="1123"/>
      <c r="CT35" s="1123"/>
      <c r="CU35" s="1123"/>
      <c r="CV35" s="1123"/>
      <c r="CW35" s="1123"/>
      <c r="CX35" s="1123"/>
      <c r="CY35" s="1123"/>
      <c r="CZ35" s="1123"/>
      <c r="DA35" s="1123"/>
      <c r="DB35" s="1123"/>
      <c r="DC35" s="1123"/>
      <c r="DD35" s="1123"/>
    </row>
    <row r="36" spans="1:108" s="227" customFormat="1" ht="31.5" customHeight="1">
      <c r="A36" s="1601">
        <v>24</v>
      </c>
      <c r="B36" s="1447" t="s">
        <v>807</v>
      </c>
      <c r="C36" s="1531">
        <v>2210</v>
      </c>
      <c r="D36" s="1451">
        <v>9724.44</v>
      </c>
      <c r="E36" s="1600" t="s">
        <v>289</v>
      </c>
      <c r="F36" s="1592">
        <v>9724.44</v>
      </c>
      <c r="G36" s="1532" t="s">
        <v>890</v>
      </c>
      <c r="H36" s="1552" t="s">
        <v>415</v>
      </c>
      <c r="I36" s="465" t="s">
        <v>768</v>
      </c>
      <c r="J36" s="465" t="s">
        <v>768</v>
      </c>
      <c r="K36" s="1410"/>
      <c r="L36" s="1410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3"/>
      <c r="AE36" s="1123"/>
      <c r="AF36" s="1123"/>
      <c r="AG36" s="1123"/>
      <c r="AH36" s="1123"/>
      <c r="AI36" s="1123"/>
      <c r="AJ36" s="1123"/>
      <c r="AK36" s="1123"/>
      <c r="AL36" s="1123"/>
      <c r="AM36" s="1123"/>
      <c r="AN36" s="1123"/>
      <c r="AO36" s="1123"/>
      <c r="AP36" s="1123"/>
      <c r="AQ36" s="1123"/>
      <c r="AR36" s="1123"/>
      <c r="AS36" s="1123"/>
      <c r="AT36" s="1123"/>
      <c r="AU36" s="1123"/>
      <c r="AV36" s="1123"/>
      <c r="AW36" s="1123"/>
      <c r="AX36" s="1123"/>
      <c r="AY36" s="1123"/>
      <c r="AZ36" s="1123"/>
      <c r="BA36" s="1123"/>
      <c r="BB36" s="1123"/>
      <c r="BC36" s="1123"/>
      <c r="BD36" s="1123"/>
      <c r="BE36" s="1123"/>
      <c r="BF36" s="1123"/>
      <c r="BG36" s="1123"/>
      <c r="BH36" s="1123"/>
      <c r="BI36" s="1123"/>
      <c r="BJ36" s="1123"/>
      <c r="BK36" s="1123"/>
      <c r="BL36" s="1123"/>
      <c r="BM36" s="1123"/>
      <c r="BN36" s="1123"/>
      <c r="BO36" s="1123"/>
      <c r="BP36" s="1123"/>
      <c r="BQ36" s="1123"/>
      <c r="BR36" s="1123"/>
      <c r="BS36" s="1123"/>
      <c r="BT36" s="1123"/>
      <c r="BU36" s="1123"/>
      <c r="BV36" s="1123"/>
      <c r="BW36" s="1123"/>
      <c r="BX36" s="1123"/>
      <c r="BY36" s="1123"/>
      <c r="BZ36" s="1123"/>
      <c r="CA36" s="1123"/>
      <c r="CB36" s="1123"/>
      <c r="CC36" s="1123"/>
      <c r="CD36" s="1123"/>
      <c r="CE36" s="1123"/>
      <c r="CF36" s="1123"/>
      <c r="CG36" s="1123"/>
      <c r="CH36" s="1123"/>
      <c r="CI36" s="1123"/>
      <c r="CJ36" s="1123"/>
      <c r="CK36" s="1123"/>
      <c r="CL36" s="1123"/>
      <c r="CM36" s="1123"/>
      <c r="CN36" s="1123"/>
      <c r="CO36" s="1123"/>
      <c r="CP36" s="1123"/>
      <c r="CQ36" s="1123"/>
      <c r="CR36" s="1123"/>
      <c r="CS36" s="1123"/>
      <c r="CT36" s="1123"/>
      <c r="CU36" s="1123"/>
      <c r="CV36" s="1123"/>
      <c r="CW36" s="1123"/>
      <c r="CX36" s="1123"/>
      <c r="CY36" s="1123"/>
      <c r="CZ36" s="1123"/>
      <c r="DA36" s="1123"/>
      <c r="DB36" s="1123"/>
      <c r="DC36" s="1123"/>
      <c r="DD36" s="1123"/>
    </row>
    <row r="37" spans="1:108" s="227" customFormat="1" ht="39.75" customHeight="1">
      <c r="A37" s="1599">
        <v>25</v>
      </c>
      <c r="B37" s="1447" t="s">
        <v>808</v>
      </c>
      <c r="C37" s="1531">
        <v>2210</v>
      </c>
      <c r="D37" s="1451">
        <v>59759.18</v>
      </c>
      <c r="E37" s="1600" t="s">
        <v>289</v>
      </c>
      <c r="F37" s="1592">
        <v>59759.18</v>
      </c>
      <c r="G37" s="1532" t="s">
        <v>890</v>
      </c>
      <c r="H37" s="1547" t="s">
        <v>207</v>
      </c>
      <c r="I37" s="465"/>
      <c r="J37" s="465"/>
      <c r="K37" s="1410"/>
      <c r="L37" s="1410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123"/>
      <c r="AC37" s="1123"/>
      <c r="AD37" s="1123"/>
      <c r="AE37" s="1123"/>
      <c r="AF37" s="1123"/>
      <c r="AG37" s="1123"/>
      <c r="AH37" s="1123"/>
      <c r="AI37" s="1123"/>
      <c r="AJ37" s="1123"/>
      <c r="AK37" s="1123"/>
      <c r="AL37" s="1123"/>
      <c r="AM37" s="1123"/>
      <c r="AN37" s="1123"/>
      <c r="AO37" s="1123"/>
      <c r="AP37" s="1123"/>
      <c r="AQ37" s="1123"/>
      <c r="AR37" s="1123"/>
      <c r="AS37" s="1123"/>
      <c r="AT37" s="1123"/>
      <c r="AU37" s="1123"/>
      <c r="AV37" s="1123"/>
      <c r="AW37" s="1123"/>
      <c r="AX37" s="1123"/>
      <c r="AY37" s="1123"/>
      <c r="AZ37" s="1123"/>
      <c r="BA37" s="1123"/>
      <c r="BB37" s="1123"/>
      <c r="BC37" s="1123"/>
      <c r="BD37" s="1123"/>
      <c r="BE37" s="1123"/>
      <c r="BF37" s="1123"/>
      <c r="BG37" s="1123"/>
      <c r="BH37" s="1123"/>
      <c r="BI37" s="1123"/>
      <c r="BJ37" s="1123"/>
      <c r="BK37" s="1123"/>
      <c r="BL37" s="1123"/>
      <c r="BM37" s="1123"/>
      <c r="BN37" s="1123"/>
      <c r="BO37" s="1123"/>
      <c r="BP37" s="1123"/>
      <c r="BQ37" s="1123"/>
      <c r="BR37" s="1123"/>
      <c r="BS37" s="1123"/>
      <c r="BT37" s="1123"/>
      <c r="BU37" s="1123"/>
      <c r="BV37" s="1123"/>
      <c r="BW37" s="1123"/>
      <c r="BX37" s="1123"/>
      <c r="BY37" s="1123"/>
      <c r="BZ37" s="1123"/>
      <c r="CA37" s="1123"/>
      <c r="CB37" s="1123"/>
      <c r="CC37" s="1123"/>
      <c r="CD37" s="1123"/>
      <c r="CE37" s="1123"/>
      <c r="CF37" s="1123"/>
      <c r="CG37" s="1123"/>
      <c r="CH37" s="1123"/>
      <c r="CI37" s="1123"/>
      <c r="CJ37" s="1123"/>
      <c r="CK37" s="1123"/>
      <c r="CL37" s="1123"/>
      <c r="CM37" s="1123"/>
      <c r="CN37" s="1123"/>
      <c r="CO37" s="1123"/>
      <c r="CP37" s="1123"/>
      <c r="CQ37" s="1123"/>
      <c r="CR37" s="1123"/>
      <c r="CS37" s="1123"/>
      <c r="CT37" s="1123"/>
      <c r="CU37" s="1123"/>
      <c r="CV37" s="1123"/>
      <c r="CW37" s="1123"/>
      <c r="CX37" s="1123"/>
      <c r="CY37" s="1123"/>
      <c r="CZ37" s="1123"/>
      <c r="DA37" s="1123"/>
      <c r="DB37" s="1123"/>
      <c r="DC37" s="1123"/>
      <c r="DD37" s="1123"/>
    </row>
    <row r="38" spans="1:108" s="227" customFormat="1" ht="60.75" customHeight="1">
      <c r="A38" s="1601">
        <v>26</v>
      </c>
      <c r="B38" s="1447" t="s">
        <v>870</v>
      </c>
      <c r="C38" s="1531">
        <v>2210</v>
      </c>
      <c r="D38" s="1451">
        <v>20844.16</v>
      </c>
      <c r="E38" s="1600" t="s">
        <v>289</v>
      </c>
      <c r="F38" s="1592">
        <v>20844.16</v>
      </c>
      <c r="G38" s="1532" t="s">
        <v>890</v>
      </c>
      <c r="H38" s="1446" t="s">
        <v>208</v>
      </c>
      <c r="I38" s="465" t="s">
        <v>582</v>
      </c>
      <c r="J38" s="465" t="s">
        <v>582</v>
      </c>
      <c r="K38" s="1410"/>
      <c r="L38" s="1410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123"/>
      <c r="AC38" s="1123"/>
      <c r="AD38" s="1123"/>
      <c r="AE38" s="1123"/>
      <c r="AF38" s="1123"/>
      <c r="AG38" s="1123"/>
      <c r="AH38" s="1123"/>
      <c r="AI38" s="1123"/>
      <c r="AJ38" s="1123"/>
      <c r="AK38" s="1123"/>
      <c r="AL38" s="1123"/>
      <c r="AM38" s="1123"/>
      <c r="AN38" s="1123"/>
      <c r="AO38" s="1123"/>
      <c r="AP38" s="1123"/>
      <c r="AQ38" s="1123"/>
      <c r="AR38" s="1123"/>
      <c r="AS38" s="1123"/>
      <c r="AT38" s="1123"/>
      <c r="AU38" s="1123"/>
      <c r="AV38" s="1123"/>
      <c r="AW38" s="1123"/>
      <c r="AX38" s="1123"/>
      <c r="AY38" s="1123"/>
      <c r="AZ38" s="1123"/>
      <c r="BA38" s="1123"/>
      <c r="BB38" s="1123"/>
      <c r="BC38" s="1123"/>
      <c r="BD38" s="1123"/>
      <c r="BE38" s="1123"/>
      <c r="BF38" s="1123"/>
      <c r="BG38" s="1123"/>
      <c r="BH38" s="1123"/>
      <c r="BI38" s="1123"/>
      <c r="BJ38" s="1123"/>
      <c r="BK38" s="1123"/>
      <c r="BL38" s="1123"/>
      <c r="BM38" s="1123"/>
      <c r="BN38" s="1123"/>
      <c r="BO38" s="1123"/>
      <c r="BP38" s="1123"/>
      <c r="BQ38" s="1123"/>
      <c r="BR38" s="1123"/>
      <c r="BS38" s="1123"/>
      <c r="BT38" s="1123"/>
      <c r="BU38" s="1123"/>
      <c r="BV38" s="1123"/>
      <c r="BW38" s="1123"/>
      <c r="BX38" s="1123"/>
      <c r="BY38" s="1123"/>
      <c r="BZ38" s="1123"/>
      <c r="CA38" s="1123"/>
      <c r="CB38" s="1123"/>
      <c r="CC38" s="1123"/>
      <c r="CD38" s="1123"/>
      <c r="CE38" s="1123"/>
      <c r="CF38" s="1123"/>
      <c r="CG38" s="1123"/>
      <c r="CH38" s="1123"/>
      <c r="CI38" s="1123"/>
      <c r="CJ38" s="1123"/>
      <c r="CK38" s="1123"/>
      <c r="CL38" s="1123"/>
      <c r="CM38" s="1123"/>
      <c r="CN38" s="1123"/>
      <c r="CO38" s="1123"/>
      <c r="CP38" s="1123"/>
      <c r="CQ38" s="1123"/>
      <c r="CR38" s="1123"/>
      <c r="CS38" s="1123"/>
      <c r="CT38" s="1123"/>
      <c r="CU38" s="1123"/>
      <c r="CV38" s="1123"/>
      <c r="CW38" s="1123"/>
      <c r="CX38" s="1123"/>
      <c r="CY38" s="1123"/>
      <c r="CZ38" s="1123"/>
      <c r="DA38" s="1123"/>
      <c r="DB38" s="1123"/>
      <c r="DC38" s="1123"/>
      <c r="DD38" s="1123"/>
    </row>
    <row r="39" spans="1:108" s="227" customFormat="1" ht="43.5" customHeight="1">
      <c r="A39" s="1599">
        <v>27</v>
      </c>
      <c r="B39" s="1447" t="s">
        <v>216</v>
      </c>
      <c r="C39" s="1531">
        <v>2210</v>
      </c>
      <c r="D39" s="1451">
        <v>8200.42</v>
      </c>
      <c r="E39" s="1600" t="s">
        <v>289</v>
      </c>
      <c r="F39" s="1593">
        <v>8200.42</v>
      </c>
      <c r="G39" s="1535" t="s">
        <v>890</v>
      </c>
      <c r="H39" s="1534" t="s">
        <v>774</v>
      </c>
      <c r="I39" s="492"/>
      <c r="J39" s="1430"/>
      <c r="K39" s="1431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123"/>
      <c r="AE39" s="1123"/>
      <c r="AF39" s="1123"/>
      <c r="AG39" s="1123"/>
      <c r="AH39" s="1123"/>
      <c r="AI39" s="1123"/>
      <c r="AJ39" s="1123"/>
      <c r="AK39" s="1123"/>
      <c r="AL39" s="1123"/>
      <c r="AM39" s="1123"/>
      <c r="AN39" s="1123"/>
      <c r="AO39" s="1123"/>
      <c r="AP39" s="1123"/>
      <c r="AQ39" s="1123"/>
      <c r="AR39" s="1123"/>
      <c r="AS39" s="1123"/>
      <c r="AT39" s="1123"/>
      <c r="AU39" s="1123"/>
      <c r="AV39" s="1123"/>
      <c r="AW39" s="1123"/>
      <c r="AX39" s="1123"/>
      <c r="AY39" s="1123"/>
      <c r="AZ39" s="1123"/>
      <c r="BA39" s="1123"/>
      <c r="BB39" s="1123"/>
      <c r="BC39" s="1123"/>
      <c r="BD39" s="1123"/>
      <c r="BE39" s="1123"/>
      <c r="BF39" s="1123"/>
      <c r="BG39" s="1123"/>
      <c r="BH39" s="1123"/>
      <c r="BI39" s="1123"/>
      <c r="BJ39" s="1123"/>
      <c r="BK39" s="1123"/>
      <c r="BL39" s="1123"/>
      <c r="BM39" s="1123"/>
      <c r="BN39" s="1123"/>
      <c r="BO39" s="1123"/>
      <c r="BP39" s="1123"/>
      <c r="BQ39" s="1123"/>
      <c r="BR39" s="1123"/>
      <c r="BS39" s="1123"/>
      <c r="BT39" s="1123"/>
      <c r="BU39" s="1123"/>
      <c r="BV39" s="1123"/>
      <c r="BW39" s="1123"/>
      <c r="BX39" s="1123"/>
      <c r="BY39" s="1123"/>
      <c r="BZ39" s="1123"/>
      <c r="CA39" s="1123"/>
      <c r="CB39" s="1123"/>
      <c r="CC39" s="1123"/>
      <c r="CD39" s="1123"/>
      <c r="CE39" s="1123"/>
      <c r="CF39" s="1123"/>
      <c r="CG39" s="1123"/>
      <c r="CH39" s="1123"/>
      <c r="CI39" s="1123"/>
      <c r="CJ39" s="1123"/>
      <c r="CK39" s="1123"/>
      <c r="CL39" s="1123"/>
      <c r="CM39" s="1123"/>
      <c r="CN39" s="1123"/>
      <c r="CO39" s="1123"/>
      <c r="CP39" s="1123"/>
      <c r="CQ39" s="1123"/>
      <c r="CR39" s="1123"/>
      <c r="CS39" s="1123"/>
      <c r="CT39" s="1123"/>
      <c r="CU39" s="1123"/>
      <c r="CV39" s="1123"/>
      <c r="CW39" s="1123"/>
      <c r="CX39" s="1123"/>
      <c r="CY39" s="1123"/>
      <c r="CZ39" s="1123"/>
      <c r="DA39" s="1123"/>
      <c r="DB39" s="1123"/>
      <c r="DC39" s="1123"/>
      <c r="DD39" s="1123"/>
    </row>
    <row r="40" spans="1:108" s="1415" customFormat="1" ht="34.5" customHeight="1">
      <c r="A40" s="1601">
        <v>28</v>
      </c>
      <c r="B40" s="1447" t="s">
        <v>809</v>
      </c>
      <c r="C40" s="1531">
        <v>2210</v>
      </c>
      <c r="D40" s="1451">
        <v>2572.08</v>
      </c>
      <c r="E40" s="1600" t="s">
        <v>289</v>
      </c>
      <c r="F40" s="1592">
        <v>2572.08</v>
      </c>
      <c r="G40" s="1532" t="s">
        <v>890</v>
      </c>
      <c r="H40" s="1536" t="s">
        <v>830</v>
      </c>
      <c r="I40" s="1425" t="s">
        <v>667</v>
      </c>
      <c r="J40" s="1414"/>
      <c r="K40" s="1419"/>
      <c r="L40" s="1419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3"/>
      <c r="AH40" s="1123"/>
      <c r="AI40" s="1123"/>
      <c r="AJ40" s="1123"/>
      <c r="AK40" s="1123"/>
      <c r="AL40" s="1123"/>
      <c r="AM40" s="1123"/>
      <c r="AN40" s="1123"/>
      <c r="AO40" s="1123"/>
      <c r="AP40" s="1123"/>
      <c r="AQ40" s="1123"/>
      <c r="AR40" s="1123"/>
      <c r="AS40" s="1123"/>
      <c r="AT40" s="1123"/>
      <c r="AU40" s="1123"/>
      <c r="AV40" s="1123"/>
      <c r="AW40" s="1123"/>
      <c r="AX40" s="1123"/>
      <c r="AY40" s="1123"/>
      <c r="AZ40" s="1123"/>
      <c r="BA40" s="1123"/>
      <c r="BB40" s="1123"/>
      <c r="BC40" s="1123"/>
      <c r="BD40" s="1123"/>
      <c r="BE40" s="1123"/>
      <c r="BF40" s="1123"/>
      <c r="BG40" s="1123"/>
      <c r="BH40" s="1123"/>
      <c r="BI40" s="1123"/>
      <c r="BJ40" s="1123"/>
      <c r="BK40" s="1123"/>
      <c r="BL40" s="1123"/>
      <c r="BM40" s="1123"/>
      <c r="BN40" s="1123"/>
      <c r="BO40" s="1123"/>
      <c r="BP40" s="1123"/>
      <c r="BQ40" s="1123"/>
      <c r="BR40" s="1123"/>
      <c r="BS40" s="1123"/>
      <c r="BT40" s="1123"/>
      <c r="BU40" s="1123"/>
      <c r="BV40" s="1123"/>
      <c r="BW40" s="1123"/>
      <c r="BX40" s="1123"/>
      <c r="BY40" s="1123"/>
      <c r="BZ40" s="1123"/>
      <c r="CA40" s="1123"/>
      <c r="CB40" s="1123"/>
      <c r="CC40" s="1123"/>
      <c r="CD40" s="1123"/>
      <c r="CE40" s="1123"/>
      <c r="CF40" s="1123"/>
      <c r="CG40" s="1123"/>
      <c r="CH40" s="1123"/>
      <c r="CI40" s="1123"/>
      <c r="CJ40" s="1123"/>
      <c r="CK40" s="1123"/>
      <c r="CL40" s="1123"/>
      <c r="CM40" s="1123"/>
      <c r="CN40" s="1123"/>
      <c r="CO40" s="1123"/>
      <c r="CP40" s="1123"/>
      <c r="CQ40" s="1123"/>
      <c r="CR40" s="1123"/>
      <c r="CS40" s="1123"/>
      <c r="CT40" s="1123"/>
      <c r="CU40" s="1123"/>
      <c r="CV40" s="1123"/>
      <c r="CW40" s="1123"/>
      <c r="CX40" s="1123"/>
      <c r="CY40" s="1123"/>
      <c r="CZ40" s="1123"/>
      <c r="DA40" s="1123"/>
      <c r="DB40" s="1123"/>
      <c r="DC40" s="1123"/>
      <c r="DD40" s="1123"/>
    </row>
    <row r="41" spans="1:108" s="227" customFormat="1" ht="44.25" customHeight="1">
      <c r="A41" s="1599">
        <v>29</v>
      </c>
      <c r="B41" s="1447" t="s">
        <v>810</v>
      </c>
      <c r="C41" s="1531">
        <v>2210</v>
      </c>
      <c r="D41" s="1451">
        <v>13805.38</v>
      </c>
      <c r="E41" s="1600" t="s">
        <v>289</v>
      </c>
      <c r="F41" s="1592">
        <v>13805.38</v>
      </c>
      <c r="G41" s="1532" t="s">
        <v>890</v>
      </c>
      <c r="H41" s="1457" t="s">
        <v>831</v>
      </c>
      <c r="I41" s="465" t="s">
        <v>723</v>
      </c>
      <c r="J41" s="465" t="s">
        <v>723</v>
      </c>
      <c r="K41" s="1410"/>
      <c r="L41" s="1410"/>
      <c r="M41" s="1123"/>
      <c r="N41" s="1123"/>
      <c r="O41" s="1123"/>
      <c r="P41" s="1123"/>
      <c r="Q41" s="1123"/>
      <c r="R41" s="1123"/>
      <c r="S41" s="1123"/>
      <c r="T41" s="1123"/>
      <c r="U41" s="1123"/>
      <c r="V41" s="1123"/>
      <c r="W41" s="1123"/>
      <c r="X41" s="1123"/>
      <c r="Y41" s="1123"/>
      <c r="Z41" s="1123"/>
      <c r="AA41" s="1123"/>
      <c r="AB41" s="1123"/>
      <c r="AC41" s="1123"/>
      <c r="AD41" s="1123"/>
      <c r="AE41" s="1123"/>
      <c r="AF41" s="1123"/>
      <c r="AG41" s="1123"/>
      <c r="AH41" s="1123"/>
      <c r="AI41" s="1123"/>
      <c r="AJ41" s="1123"/>
      <c r="AK41" s="1123"/>
      <c r="AL41" s="1123"/>
      <c r="AM41" s="1123"/>
      <c r="AN41" s="1123"/>
      <c r="AO41" s="1123"/>
      <c r="AP41" s="1123"/>
      <c r="AQ41" s="1123"/>
      <c r="AR41" s="1123"/>
      <c r="AS41" s="1123"/>
      <c r="AT41" s="1123"/>
      <c r="AU41" s="1123"/>
      <c r="AV41" s="1123"/>
      <c r="AW41" s="1123"/>
      <c r="AX41" s="1123"/>
      <c r="AY41" s="1123"/>
      <c r="AZ41" s="1123"/>
      <c r="BA41" s="1123"/>
      <c r="BB41" s="1123"/>
      <c r="BC41" s="1123"/>
      <c r="BD41" s="1123"/>
      <c r="BE41" s="1123"/>
      <c r="BF41" s="1123"/>
      <c r="BG41" s="1123"/>
      <c r="BH41" s="1123"/>
      <c r="BI41" s="1123"/>
      <c r="BJ41" s="1123"/>
      <c r="BK41" s="1123"/>
      <c r="BL41" s="1123"/>
      <c r="BM41" s="1123"/>
      <c r="BN41" s="1123"/>
      <c r="BO41" s="1123"/>
      <c r="BP41" s="1123"/>
      <c r="BQ41" s="1123"/>
      <c r="BR41" s="1123"/>
      <c r="BS41" s="1123"/>
      <c r="BT41" s="1123"/>
      <c r="BU41" s="1123"/>
      <c r="BV41" s="1123"/>
      <c r="BW41" s="1123"/>
      <c r="BX41" s="1123"/>
      <c r="BY41" s="1123"/>
      <c r="BZ41" s="1123"/>
      <c r="CA41" s="1123"/>
      <c r="CB41" s="1123"/>
      <c r="CC41" s="1123"/>
      <c r="CD41" s="1123"/>
      <c r="CE41" s="1123"/>
      <c r="CF41" s="1123"/>
      <c r="CG41" s="1123"/>
      <c r="CH41" s="1123"/>
      <c r="CI41" s="1123"/>
      <c r="CJ41" s="1123"/>
      <c r="CK41" s="1123"/>
      <c r="CL41" s="1123"/>
      <c r="CM41" s="1123"/>
      <c r="CN41" s="1123"/>
      <c r="CO41" s="1123"/>
      <c r="CP41" s="1123"/>
      <c r="CQ41" s="1123"/>
      <c r="CR41" s="1123"/>
      <c r="CS41" s="1123"/>
      <c r="CT41" s="1123"/>
      <c r="CU41" s="1123"/>
      <c r="CV41" s="1123"/>
      <c r="CW41" s="1123"/>
      <c r="CX41" s="1123"/>
      <c r="CY41" s="1123"/>
      <c r="CZ41" s="1123"/>
      <c r="DA41" s="1123"/>
      <c r="DB41" s="1123"/>
      <c r="DC41" s="1123"/>
      <c r="DD41" s="1123"/>
    </row>
    <row r="42" spans="1:108" s="227" customFormat="1" ht="26.25" customHeight="1">
      <c r="A42" s="1601">
        <v>30</v>
      </c>
      <c r="B42" s="1447" t="s">
        <v>1166</v>
      </c>
      <c r="C42" s="1531">
        <v>2210</v>
      </c>
      <c r="D42" s="1451">
        <v>33566.98</v>
      </c>
      <c r="E42" s="1600" t="s">
        <v>289</v>
      </c>
      <c r="F42" s="1592">
        <v>33566.98</v>
      </c>
      <c r="G42" s="1532" t="s">
        <v>890</v>
      </c>
      <c r="H42" s="1457" t="s">
        <v>832</v>
      </c>
      <c r="I42" s="1432" t="s">
        <v>24</v>
      </c>
      <c r="J42" s="1432" t="s">
        <v>24</v>
      </c>
      <c r="K42" s="1410"/>
      <c r="L42" s="1123"/>
      <c r="M42" s="1123"/>
      <c r="N42" s="1123"/>
      <c r="O42" s="1123"/>
      <c r="P42" s="1123"/>
      <c r="Q42" s="1123"/>
      <c r="R42" s="1123"/>
      <c r="S42" s="1123"/>
      <c r="T42" s="1123"/>
      <c r="U42" s="1123"/>
      <c r="V42" s="1123"/>
      <c r="W42" s="1123"/>
      <c r="X42" s="1123"/>
      <c r="Y42" s="1123"/>
      <c r="Z42" s="1123"/>
      <c r="AA42" s="1123"/>
      <c r="AB42" s="1123"/>
      <c r="AC42" s="1123"/>
      <c r="AD42" s="1123"/>
      <c r="AE42" s="1123"/>
      <c r="AF42" s="1123"/>
      <c r="AG42" s="1123"/>
      <c r="AH42" s="1123"/>
      <c r="AI42" s="1123"/>
      <c r="AJ42" s="1123"/>
      <c r="AK42" s="1123"/>
      <c r="AL42" s="1123"/>
      <c r="AM42" s="1123"/>
      <c r="AN42" s="1123"/>
      <c r="AO42" s="1123"/>
      <c r="AP42" s="1123"/>
      <c r="AQ42" s="1123"/>
      <c r="AR42" s="1123"/>
      <c r="AS42" s="1123"/>
      <c r="AT42" s="1123"/>
      <c r="AU42" s="1123"/>
      <c r="AV42" s="1123"/>
      <c r="AW42" s="1123"/>
      <c r="AX42" s="1123"/>
      <c r="AY42" s="1123"/>
      <c r="AZ42" s="1123"/>
      <c r="BA42" s="1123"/>
      <c r="BB42" s="1123"/>
      <c r="BC42" s="1123"/>
      <c r="BD42" s="1123"/>
      <c r="BE42" s="1123"/>
      <c r="BF42" s="1123"/>
      <c r="BG42" s="1123"/>
      <c r="BH42" s="1123"/>
      <c r="BI42" s="1123"/>
      <c r="BJ42" s="1123"/>
      <c r="BK42" s="1123"/>
      <c r="BL42" s="1123"/>
      <c r="BM42" s="1123"/>
      <c r="BN42" s="1123"/>
      <c r="BO42" s="1123"/>
      <c r="BP42" s="1123"/>
      <c r="BQ42" s="1123"/>
      <c r="BR42" s="1123"/>
      <c r="BS42" s="1123"/>
      <c r="BT42" s="1123"/>
      <c r="BU42" s="1123"/>
      <c r="BV42" s="1123"/>
      <c r="BW42" s="1123"/>
      <c r="BX42" s="1123"/>
      <c r="BY42" s="1123"/>
      <c r="BZ42" s="1123"/>
      <c r="CA42" s="1123"/>
      <c r="CB42" s="1123"/>
      <c r="CC42" s="1123"/>
      <c r="CD42" s="1123"/>
      <c r="CE42" s="1123"/>
      <c r="CF42" s="1123"/>
      <c r="CG42" s="1123"/>
      <c r="CH42" s="1123"/>
      <c r="CI42" s="1123"/>
      <c r="CJ42" s="1123"/>
      <c r="CK42" s="1123"/>
      <c r="CL42" s="1123"/>
      <c r="CM42" s="1123"/>
      <c r="CN42" s="1123"/>
      <c r="CO42" s="1123"/>
      <c r="CP42" s="1123"/>
      <c r="CQ42" s="1123"/>
      <c r="CR42" s="1123"/>
      <c r="CS42" s="1123"/>
      <c r="CT42" s="1123"/>
      <c r="CU42" s="1123"/>
      <c r="CV42" s="1123"/>
      <c r="CW42" s="1123"/>
      <c r="CX42" s="1123"/>
      <c r="CY42" s="1123"/>
      <c r="CZ42" s="1123"/>
      <c r="DA42" s="1123"/>
      <c r="DB42" s="1123"/>
      <c r="DC42" s="1123"/>
      <c r="DD42" s="1123"/>
    </row>
    <row r="43" spans="1:108" s="227" customFormat="1" ht="39.75" customHeight="1">
      <c r="A43" s="1599">
        <v>31</v>
      </c>
      <c r="B43" s="1447" t="s">
        <v>812</v>
      </c>
      <c r="C43" s="1531">
        <v>2210</v>
      </c>
      <c r="D43" s="1450">
        <v>100228.56</v>
      </c>
      <c r="E43" s="1600" t="s">
        <v>289</v>
      </c>
      <c r="F43" s="1594">
        <v>100228.56</v>
      </c>
      <c r="G43" s="1447" t="s">
        <v>888</v>
      </c>
      <c r="H43" s="1457" t="s">
        <v>833</v>
      </c>
      <c r="I43" s="460" t="s">
        <v>767</v>
      </c>
      <c r="J43" s="460" t="s">
        <v>767</v>
      </c>
      <c r="K43" s="1410" t="s">
        <v>717</v>
      </c>
      <c r="L43" s="1123"/>
      <c r="M43" s="1123"/>
      <c r="N43" s="1123"/>
      <c r="O43" s="1123"/>
      <c r="P43" s="1123"/>
      <c r="Q43" s="1123"/>
      <c r="R43" s="1123"/>
      <c r="S43" s="1123"/>
      <c r="T43" s="1123"/>
      <c r="U43" s="1123"/>
      <c r="V43" s="1123"/>
      <c r="W43" s="1123"/>
      <c r="X43" s="1123"/>
      <c r="Y43" s="1123"/>
      <c r="Z43" s="1123"/>
      <c r="AA43" s="1123"/>
      <c r="AB43" s="1123"/>
      <c r="AC43" s="1123"/>
      <c r="AD43" s="1123"/>
      <c r="AE43" s="1123"/>
      <c r="AF43" s="1123"/>
      <c r="AG43" s="1123"/>
      <c r="AH43" s="1123"/>
      <c r="AI43" s="1123"/>
      <c r="AJ43" s="1123"/>
      <c r="AK43" s="1123"/>
      <c r="AL43" s="1123"/>
      <c r="AM43" s="1123"/>
      <c r="AN43" s="1123"/>
      <c r="AO43" s="1123"/>
      <c r="AP43" s="1123"/>
      <c r="AQ43" s="1123"/>
      <c r="AR43" s="1123"/>
      <c r="AS43" s="1123"/>
      <c r="AT43" s="1123"/>
      <c r="AU43" s="1123"/>
      <c r="AV43" s="1123"/>
      <c r="AW43" s="1123"/>
      <c r="AX43" s="1123"/>
      <c r="AY43" s="1123"/>
      <c r="AZ43" s="1123"/>
      <c r="BA43" s="1123"/>
      <c r="BB43" s="1123"/>
      <c r="BC43" s="1123"/>
      <c r="BD43" s="1123"/>
      <c r="BE43" s="1123"/>
      <c r="BF43" s="1123"/>
      <c r="BG43" s="1123"/>
      <c r="BH43" s="1123"/>
      <c r="BI43" s="1123"/>
      <c r="BJ43" s="1123"/>
      <c r="BK43" s="1123"/>
      <c r="BL43" s="1123"/>
      <c r="BM43" s="1123"/>
      <c r="BN43" s="1123"/>
      <c r="BO43" s="1123"/>
      <c r="BP43" s="1123"/>
      <c r="BQ43" s="1123"/>
      <c r="BR43" s="1123"/>
      <c r="BS43" s="1123"/>
      <c r="BT43" s="1123"/>
      <c r="BU43" s="1123"/>
      <c r="BV43" s="1123"/>
      <c r="BW43" s="1123"/>
      <c r="BX43" s="1123"/>
      <c r="BY43" s="1123"/>
      <c r="BZ43" s="1123"/>
      <c r="CA43" s="1123"/>
      <c r="CB43" s="1123"/>
      <c r="CC43" s="1123"/>
      <c r="CD43" s="1123"/>
      <c r="CE43" s="1123"/>
      <c r="CF43" s="1123"/>
      <c r="CG43" s="1123"/>
      <c r="CH43" s="1123"/>
      <c r="CI43" s="1123"/>
      <c r="CJ43" s="1123"/>
      <c r="CK43" s="1123"/>
      <c r="CL43" s="1123"/>
      <c r="CM43" s="1123"/>
      <c r="CN43" s="1123"/>
      <c r="CO43" s="1123"/>
      <c r="CP43" s="1123"/>
      <c r="CQ43" s="1123"/>
      <c r="CR43" s="1123"/>
      <c r="CS43" s="1123"/>
      <c r="CT43" s="1123"/>
      <c r="CU43" s="1123"/>
      <c r="CV43" s="1123"/>
      <c r="CW43" s="1123"/>
      <c r="CX43" s="1123"/>
      <c r="CY43" s="1123"/>
      <c r="CZ43" s="1123"/>
      <c r="DA43" s="1123"/>
      <c r="DB43" s="1123"/>
      <c r="DC43" s="1123"/>
      <c r="DD43" s="1123"/>
    </row>
    <row r="44" spans="1:108" s="227" customFormat="1" ht="48" customHeight="1">
      <c r="A44" s="1601">
        <v>32</v>
      </c>
      <c r="B44" s="1447" t="s">
        <v>813</v>
      </c>
      <c r="C44" s="1531">
        <v>2210</v>
      </c>
      <c r="D44" s="1450">
        <v>5000</v>
      </c>
      <c r="E44" s="1600" t="s">
        <v>289</v>
      </c>
      <c r="F44" s="1594"/>
      <c r="G44" s="1447" t="s">
        <v>890</v>
      </c>
      <c r="H44" s="1447" t="s">
        <v>951</v>
      </c>
      <c r="I44" s="1433" t="s">
        <v>951</v>
      </c>
      <c r="J44" s="460"/>
      <c r="K44" s="1410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1123"/>
      <c r="AC44" s="1123"/>
      <c r="AD44" s="1123"/>
      <c r="AE44" s="1123"/>
      <c r="AF44" s="1123"/>
      <c r="AG44" s="1123"/>
      <c r="AH44" s="1123"/>
      <c r="AI44" s="1123"/>
      <c r="AJ44" s="1123"/>
      <c r="AK44" s="1123"/>
      <c r="AL44" s="1123"/>
      <c r="AM44" s="1123"/>
      <c r="AN44" s="1123"/>
      <c r="AO44" s="1123"/>
      <c r="AP44" s="1123"/>
      <c r="AQ44" s="1123"/>
      <c r="AR44" s="1123"/>
      <c r="AS44" s="1123"/>
      <c r="AT44" s="1123"/>
      <c r="AU44" s="1123"/>
      <c r="AV44" s="1123"/>
      <c r="AW44" s="1123"/>
      <c r="AX44" s="1123"/>
      <c r="AY44" s="1123"/>
      <c r="AZ44" s="1123"/>
      <c r="BA44" s="1123"/>
      <c r="BB44" s="1123"/>
      <c r="BC44" s="1123"/>
      <c r="BD44" s="1123"/>
      <c r="BE44" s="1123"/>
      <c r="BF44" s="1123"/>
      <c r="BG44" s="1123"/>
      <c r="BH44" s="1123"/>
      <c r="BI44" s="1123"/>
      <c r="BJ44" s="1123"/>
      <c r="BK44" s="1123"/>
      <c r="BL44" s="1123"/>
      <c r="BM44" s="1123"/>
      <c r="BN44" s="1123"/>
      <c r="BO44" s="1123"/>
      <c r="BP44" s="1123"/>
      <c r="BQ44" s="1123"/>
      <c r="BR44" s="1123"/>
      <c r="BS44" s="1123"/>
      <c r="BT44" s="1123"/>
      <c r="BU44" s="1123"/>
      <c r="BV44" s="1123"/>
      <c r="BW44" s="1123"/>
      <c r="BX44" s="1123"/>
      <c r="BY44" s="1123"/>
      <c r="BZ44" s="1123"/>
      <c r="CA44" s="1123"/>
      <c r="CB44" s="1123"/>
      <c r="CC44" s="1123"/>
      <c r="CD44" s="1123"/>
      <c r="CE44" s="1123"/>
      <c r="CF44" s="1123"/>
      <c r="CG44" s="1123"/>
      <c r="CH44" s="1123"/>
      <c r="CI44" s="1123"/>
      <c r="CJ44" s="1123"/>
      <c r="CK44" s="1123"/>
      <c r="CL44" s="1123"/>
      <c r="CM44" s="1123"/>
      <c r="CN44" s="1123"/>
      <c r="CO44" s="1123"/>
      <c r="CP44" s="1123"/>
      <c r="CQ44" s="1123"/>
      <c r="CR44" s="1123"/>
      <c r="CS44" s="1123"/>
      <c r="CT44" s="1123"/>
      <c r="CU44" s="1123"/>
      <c r="CV44" s="1123"/>
      <c r="CW44" s="1123"/>
      <c r="CX44" s="1123"/>
      <c r="CY44" s="1123"/>
      <c r="CZ44" s="1123"/>
      <c r="DA44" s="1123"/>
      <c r="DB44" s="1123"/>
      <c r="DC44" s="1123"/>
      <c r="DD44" s="1123"/>
    </row>
    <row r="45" spans="1:108" s="227" customFormat="1" ht="25.5" customHeight="1">
      <c r="A45" s="1599">
        <v>33</v>
      </c>
      <c r="B45" s="1447" t="s">
        <v>1167</v>
      </c>
      <c r="C45" s="1531">
        <v>2210</v>
      </c>
      <c r="D45" s="1450">
        <v>5000</v>
      </c>
      <c r="E45" s="1600" t="s">
        <v>289</v>
      </c>
      <c r="F45" s="1594"/>
      <c r="G45" s="1447" t="s">
        <v>890</v>
      </c>
      <c r="H45" s="1447" t="s">
        <v>440</v>
      </c>
      <c r="I45" s="1433" t="s">
        <v>440</v>
      </c>
      <c r="J45" s="460"/>
      <c r="K45" s="1410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3"/>
      <c r="AE45" s="1123"/>
      <c r="AF45" s="1123"/>
      <c r="AG45" s="1123"/>
      <c r="AH45" s="1123"/>
      <c r="AI45" s="1123"/>
      <c r="AJ45" s="1123"/>
      <c r="AK45" s="1123"/>
      <c r="AL45" s="1123"/>
      <c r="AM45" s="1123"/>
      <c r="AN45" s="1123"/>
      <c r="AO45" s="1123"/>
      <c r="AP45" s="1123"/>
      <c r="AQ45" s="1123"/>
      <c r="AR45" s="1123"/>
      <c r="AS45" s="1123"/>
      <c r="AT45" s="1123"/>
      <c r="AU45" s="1123"/>
      <c r="AV45" s="1123"/>
      <c r="AW45" s="1123"/>
      <c r="AX45" s="1123"/>
      <c r="AY45" s="1123"/>
      <c r="AZ45" s="1123"/>
      <c r="BA45" s="1123"/>
      <c r="BB45" s="1123"/>
      <c r="BC45" s="1123"/>
      <c r="BD45" s="1123"/>
      <c r="BE45" s="1123"/>
      <c r="BF45" s="1123"/>
      <c r="BG45" s="1123"/>
      <c r="BH45" s="1123"/>
      <c r="BI45" s="1123"/>
      <c r="BJ45" s="1123"/>
      <c r="BK45" s="1123"/>
      <c r="BL45" s="1123"/>
      <c r="BM45" s="1123"/>
      <c r="BN45" s="1123"/>
      <c r="BO45" s="1123"/>
      <c r="BP45" s="1123"/>
      <c r="BQ45" s="1123"/>
      <c r="BR45" s="1123"/>
      <c r="BS45" s="1123"/>
      <c r="BT45" s="1123"/>
      <c r="BU45" s="1123"/>
      <c r="BV45" s="1123"/>
      <c r="BW45" s="1123"/>
      <c r="BX45" s="1123"/>
      <c r="BY45" s="1123"/>
      <c r="BZ45" s="1123"/>
      <c r="CA45" s="1123"/>
      <c r="CB45" s="1123"/>
      <c r="CC45" s="1123"/>
      <c r="CD45" s="1123"/>
      <c r="CE45" s="1123"/>
      <c r="CF45" s="1123"/>
      <c r="CG45" s="1123"/>
      <c r="CH45" s="1123"/>
      <c r="CI45" s="1123"/>
      <c r="CJ45" s="1123"/>
      <c r="CK45" s="1123"/>
      <c r="CL45" s="1123"/>
      <c r="CM45" s="1123"/>
      <c r="CN45" s="1123"/>
      <c r="CO45" s="1123"/>
      <c r="CP45" s="1123"/>
      <c r="CQ45" s="1123"/>
      <c r="CR45" s="1123"/>
      <c r="CS45" s="1123"/>
      <c r="CT45" s="1123"/>
      <c r="CU45" s="1123"/>
      <c r="CV45" s="1123"/>
      <c r="CW45" s="1123"/>
      <c r="CX45" s="1123"/>
      <c r="CY45" s="1123"/>
      <c r="CZ45" s="1123"/>
      <c r="DA45" s="1123"/>
      <c r="DB45" s="1123"/>
      <c r="DC45" s="1123"/>
      <c r="DD45" s="1123"/>
    </row>
    <row r="46" spans="1:108" s="1415" customFormat="1" ht="57.75" customHeight="1">
      <c r="A46" s="1601">
        <v>34</v>
      </c>
      <c r="B46" s="1447" t="s">
        <v>1012</v>
      </c>
      <c r="C46" s="1531">
        <v>2210</v>
      </c>
      <c r="D46" s="1450">
        <v>5000</v>
      </c>
      <c r="E46" s="1600" t="s">
        <v>289</v>
      </c>
      <c r="F46" s="1594"/>
      <c r="G46" s="1447" t="s">
        <v>890</v>
      </c>
      <c r="H46" s="1447" t="s">
        <v>867</v>
      </c>
      <c r="I46" s="1413"/>
      <c r="J46" s="1413"/>
      <c r="K46" s="1419"/>
      <c r="M46" s="1123"/>
      <c r="N46" s="1123"/>
      <c r="O46" s="1123"/>
      <c r="P46" s="1123"/>
      <c r="Q46" s="1123"/>
      <c r="R46" s="1123"/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3"/>
      <c r="AL46" s="1123"/>
      <c r="AM46" s="1123"/>
      <c r="AN46" s="1123"/>
      <c r="AO46" s="1123"/>
      <c r="AP46" s="1123"/>
      <c r="AQ46" s="1123"/>
      <c r="AR46" s="1123"/>
      <c r="AS46" s="1123"/>
      <c r="AT46" s="1123"/>
      <c r="AU46" s="1123"/>
      <c r="AV46" s="1123"/>
      <c r="AW46" s="1123"/>
      <c r="AX46" s="1123"/>
      <c r="AY46" s="1123"/>
      <c r="AZ46" s="1123"/>
      <c r="BA46" s="1123"/>
      <c r="BB46" s="1123"/>
      <c r="BC46" s="1123"/>
      <c r="BD46" s="1123"/>
      <c r="BE46" s="1123"/>
      <c r="BF46" s="1123"/>
      <c r="BG46" s="1123"/>
      <c r="BH46" s="1123"/>
      <c r="BI46" s="1123"/>
      <c r="BJ46" s="1123"/>
      <c r="BK46" s="1123"/>
      <c r="BL46" s="1123"/>
      <c r="BM46" s="1123"/>
      <c r="BN46" s="1123"/>
      <c r="BO46" s="1123"/>
      <c r="BP46" s="1123"/>
      <c r="BQ46" s="1123"/>
      <c r="BR46" s="1123"/>
      <c r="BS46" s="1123"/>
      <c r="BT46" s="1123"/>
      <c r="BU46" s="1123"/>
      <c r="BV46" s="1123"/>
      <c r="BW46" s="1123"/>
      <c r="BX46" s="1123"/>
      <c r="BY46" s="1123"/>
      <c r="BZ46" s="1123"/>
      <c r="CA46" s="1123"/>
      <c r="CB46" s="1123"/>
      <c r="CC46" s="1123"/>
      <c r="CD46" s="1123"/>
      <c r="CE46" s="1123"/>
      <c r="CF46" s="1123"/>
      <c r="CG46" s="1123"/>
      <c r="CH46" s="1123"/>
      <c r="CI46" s="1123"/>
      <c r="CJ46" s="1123"/>
      <c r="CK46" s="1123"/>
      <c r="CL46" s="1123"/>
      <c r="CM46" s="1123"/>
      <c r="CN46" s="1123"/>
      <c r="CO46" s="1123"/>
      <c r="CP46" s="1123"/>
      <c r="CQ46" s="1123"/>
      <c r="CR46" s="1123"/>
      <c r="CS46" s="1123"/>
      <c r="CT46" s="1123"/>
      <c r="CU46" s="1123"/>
      <c r="CV46" s="1123"/>
      <c r="CW46" s="1123"/>
      <c r="CX46" s="1123"/>
      <c r="CY46" s="1123"/>
      <c r="CZ46" s="1123"/>
      <c r="DA46" s="1123"/>
      <c r="DB46" s="1123"/>
      <c r="DC46" s="1123"/>
      <c r="DD46" s="1123"/>
    </row>
    <row r="47" spans="1:108" s="227" customFormat="1" ht="81.75" customHeight="1">
      <c r="A47" s="1599">
        <v>35</v>
      </c>
      <c r="B47" s="1447" t="s">
        <v>379</v>
      </c>
      <c r="C47" s="1531">
        <v>2210</v>
      </c>
      <c r="D47" s="1450">
        <v>5000</v>
      </c>
      <c r="E47" s="1600" t="s">
        <v>289</v>
      </c>
      <c r="F47" s="1595"/>
      <c r="G47" s="1445" t="s">
        <v>890</v>
      </c>
      <c r="H47" s="1455" t="s">
        <v>482</v>
      </c>
      <c r="I47" s="1433"/>
      <c r="J47" s="460"/>
      <c r="K47" s="1410"/>
      <c r="L47" s="1123"/>
      <c r="M47" s="1123"/>
      <c r="N47" s="1123"/>
      <c r="O47" s="1123"/>
      <c r="P47" s="1123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3"/>
      <c r="AF47" s="1123"/>
      <c r="AG47" s="1123"/>
      <c r="AH47" s="1123"/>
      <c r="AI47" s="1123"/>
      <c r="AJ47" s="1123"/>
      <c r="AK47" s="1123"/>
      <c r="AL47" s="1123"/>
      <c r="AM47" s="1123"/>
      <c r="AN47" s="1123"/>
      <c r="AO47" s="1123"/>
      <c r="AP47" s="1123"/>
      <c r="AQ47" s="1123"/>
      <c r="AR47" s="1123"/>
      <c r="AS47" s="1123"/>
      <c r="AT47" s="1123"/>
      <c r="AU47" s="1123"/>
      <c r="AV47" s="1123"/>
      <c r="AW47" s="1123"/>
      <c r="AX47" s="1123"/>
      <c r="AY47" s="1123"/>
      <c r="AZ47" s="1123"/>
      <c r="BA47" s="1123"/>
      <c r="BB47" s="1123"/>
      <c r="BC47" s="1123"/>
      <c r="BD47" s="1123"/>
      <c r="BE47" s="1123"/>
      <c r="BF47" s="1123"/>
      <c r="BG47" s="1123"/>
      <c r="BH47" s="1123"/>
      <c r="BI47" s="1123"/>
      <c r="BJ47" s="1123"/>
      <c r="BK47" s="1123"/>
      <c r="BL47" s="1123"/>
      <c r="BM47" s="1123"/>
      <c r="BN47" s="1123"/>
      <c r="BO47" s="1123"/>
      <c r="BP47" s="1123"/>
      <c r="BQ47" s="1123"/>
      <c r="BR47" s="1123"/>
      <c r="BS47" s="1123"/>
      <c r="BT47" s="1123"/>
      <c r="BU47" s="1123"/>
      <c r="BV47" s="1123"/>
      <c r="BW47" s="1123"/>
      <c r="BX47" s="1123"/>
      <c r="BY47" s="1123"/>
      <c r="BZ47" s="1123"/>
      <c r="CA47" s="1123"/>
      <c r="CB47" s="1123"/>
      <c r="CC47" s="1123"/>
      <c r="CD47" s="1123"/>
      <c r="CE47" s="1123"/>
      <c r="CF47" s="1123"/>
      <c r="CG47" s="1123"/>
      <c r="CH47" s="1123"/>
      <c r="CI47" s="1123"/>
      <c r="CJ47" s="1123"/>
      <c r="CK47" s="1123"/>
      <c r="CL47" s="1123"/>
      <c r="CM47" s="1123"/>
      <c r="CN47" s="1123"/>
      <c r="CO47" s="1123"/>
      <c r="CP47" s="1123"/>
      <c r="CQ47" s="1123"/>
      <c r="CR47" s="1123"/>
      <c r="CS47" s="1123"/>
      <c r="CT47" s="1123"/>
      <c r="CU47" s="1123"/>
      <c r="CV47" s="1123"/>
      <c r="CW47" s="1123"/>
      <c r="CX47" s="1123"/>
      <c r="CY47" s="1123"/>
      <c r="CZ47" s="1123"/>
      <c r="DA47" s="1123"/>
      <c r="DB47" s="1123"/>
      <c r="DC47" s="1123"/>
      <c r="DD47" s="1123"/>
    </row>
    <row r="48" spans="1:108" s="227" customFormat="1" ht="36" customHeight="1">
      <c r="A48" s="1601">
        <v>36</v>
      </c>
      <c r="B48" s="1447" t="s">
        <v>933</v>
      </c>
      <c r="C48" s="1531">
        <v>2210</v>
      </c>
      <c r="D48" s="1450">
        <v>2000</v>
      </c>
      <c r="E48" s="1600" t="s">
        <v>289</v>
      </c>
      <c r="F48" s="1594"/>
      <c r="G48" s="1447" t="s">
        <v>890</v>
      </c>
      <c r="H48" s="1447" t="s">
        <v>934</v>
      </c>
      <c r="I48" s="1433"/>
      <c r="J48" s="460"/>
      <c r="K48" s="1410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3"/>
      <c r="AF48" s="1123"/>
      <c r="AG48" s="1123"/>
      <c r="AH48" s="1123"/>
      <c r="AI48" s="1123"/>
      <c r="AJ48" s="1123"/>
      <c r="AK48" s="1123"/>
      <c r="AL48" s="1123"/>
      <c r="AM48" s="1123"/>
      <c r="AN48" s="1123"/>
      <c r="AO48" s="1123"/>
      <c r="AP48" s="1123"/>
      <c r="AQ48" s="1123"/>
      <c r="AR48" s="1123"/>
      <c r="AS48" s="1123"/>
      <c r="AT48" s="1123"/>
      <c r="AU48" s="1123"/>
      <c r="AV48" s="1123"/>
      <c r="AW48" s="1123"/>
      <c r="AX48" s="1123"/>
      <c r="AY48" s="1123"/>
      <c r="AZ48" s="1123"/>
      <c r="BA48" s="1123"/>
      <c r="BB48" s="1123"/>
      <c r="BC48" s="1123"/>
      <c r="BD48" s="1123"/>
      <c r="BE48" s="1123"/>
      <c r="BF48" s="1123"/>
      <c r="BG48" s="1123"/>
      <c r="BH48" s="1123"/>
      <c r="BI48" s="1123"/>
      <c r="BJ48" s="1123"/>
      <c r="BK48" s="1123"/>
      <c r="BL48" s="1123"/>
      <c r="BM48" s="1123"/>
      <c r="BN48" s="1123"/>
      <c r="BO48" s="1123"/>
      <c r="BP48" s="1123"/>
      <c r="BQ48" s="1123"/>
      <c r="BR48" s="1123"/>
      <c r="BS48" s="1123"/>
      <c r="BT48" s="1123"/>
      <c r="BU48" s="1123"/>
      <c r="BV48" s="1123"/>
      <c r="BW48" s="1123"/>
      <c r="BX48" s="1123"/>
      <c r="BY48" s="1123"/>
      <c r="BZ48" s="1123"/>
      <c r="CA48" s="1123"/>
      <c r="CB48" s="1123"/>
      <c r="CC48" s="1123"/>
      <c r="CD48" s="1123"/>
      <c r="CE48" s="1123"/>
      <c r="CF48" s="1123"/>
      <c r="CG48" s="1123"/>
      <c r="CH48" s="1123"/>
      <c r="CI48" s="1123"/>
      <c r="CJ48" s="1123"/>
      <c r="CK48" s="1123"/>
      <c r="CL48" s="1123"/>
      <c r="CM48" s="1123"/>
      <c r="CN48" s="1123"/>
      <c r="CO48" s="1123"/>
      <c r="CP48" s="1123"/>
      <c r="CQ48" s="1123"/>
      <c r="CR48" s="1123"/>
      <c r="CS48" s="1123"/>
      <c r="CT48" s="1123"/>
      <c r="CU48" s="1123"/>
      <c r="CV48" s="1123"/>
      <c r="CW48" s="1123"/>
      <c r="CX48" s="1123"/>
      <c r="CY48" s="1123"/>
      <c r="CZ48" s="1123"/>
      <c r="DA48" s="1123"/>
      <c r="DB48" s="1123"/>
      <c r="DC48" s="1123"/>
      <c r="DD48" s="1123"/>
    </row>
    <row r="49" spans="1:108" s="227" customFormat="1" ht="25.5" customHeight="1">
      <c r="A49" s="1599">
        <v>37</v>
      </c>
      <c r="B49" s="1447" t="s">
        <v>380</v>
      </c>
      <c r="C49" s="1531">
        <v>2210</v>
      </c>
      <c r="D49" s="1450">
        <v>3201.87</v>
      </c>
      <c r="E49" s="1600" t="s">
        <v>289</v>
      </c>
      <c r="F49" s="1594"/>
      <c r="G49" s="1447" t="s">
        <v>890</v>
      </c>
      <c r="H49" s="1447" t="s">
        <v>143</v>
      </c>
      <c r="I49" s="1433"/>
      <c r="J49" s="460"/>
      <c r="K49" s="1410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J49" s="1123"/>
      <c r="AK49" s="1123"/>
      <c r="AL49" s="1123"/>
      <c r="AM49" s="1123"/>
      <c r="AN49" s="1123"/>
      <c r="AO49" s="1123"/>
      <c r="AP49" s="1123"/>
      <c r="AQ49" s="1123"/>
      <c r="AR49" s="1123"/>
      <c r="AS49" s="1123"/>
      <c r="AT49" s="1123"/>
      <c r="AU49" s="1123"/>
      <c r="AV49" s="1123"/>
      <c r="AW49" s="1123"/>
      <c r="AX49" s="1123"/>
      <c r="AY49" s="1123"/>
      <c r="AZ49" s="1123"/>
      <c r="BA49" s="1123"/>
      <c r="BB49" s="1123"/>
      <c r="BC49" s="1123"/>
      <c r="BD49" s="1123"/>
      <c r="BE49" s="1123"/>
      <c r="BF49" s="1123"/>
      <c r="BG49" s="1123"/>
      <c r="BH49" s="1123"/>
      <c r="BI49" s="1123"/>
      <c r="BJ49" s="1123"/>
      <c r="BK49" s="1123"/>
      <c r="BL49" s="1123"/>
      <c r="BM49" s="1123"/>
      <c r="BN49" s="1123"/>
      <c r="BO49" s="1123"/>
      <c r="BP49" s="1123"/>
      <c r="BQ49" s="1123"/>
      <c r="BR49" s="1123"/>
      <c r="BS49" s="1123"/>
      <c r="BT49" s="1123"/>
      <c r="BU49" s="1123"/>
      <c r="BV49" s="1123"/>
      <c r="BW49" s="1123"/>
      <c r="BX49" s="1123"/>
      <c r="BY49" s="1123"/>
      <c r="BZ49" s="1123"/>
      <c r="CA49" s="1123"/>
      <c r="CB49" s="1123"/>
      <c r="CC49" s="1123"/>
      <c r="CD49" s="1123"/>
      <c r="CE49" s="1123"/>
      <c r="CF49" s="1123"/>
      <c r="CG49" s="1123"/>
      <c r="CH49" s="1123"/>
      <c r="CI49" s="1123"/>
      <c r="CJ49" s="1123"/>
      <c r="CK49" s="1123"/>
      <c r="CL49" s="1123"/>
      <c r="CM49" s="1123"/>
      <c r="CN49" s="1123"/>
      <c r="CO49" s="1123"/>
      <c r="CP49" s="1123"/>
      <c r="CQ49" s="1123"/>
      <c r="CR49" s="1123"/>
      <c r="CS49" s="1123"/>
      <c r="CT49" s="1123"/>
      <c r="CU49" s="1123"/>
      <c r="CV49" s="1123"/>
      <c r="CW49" s="1123"/>
      <c r="CX49" s="1123"/>
      <c r="CY49" s="1123"/>
      <c r="CZ49" s="1123"/>
      <c r="DA49" s="1123"/>
      <c r="DB49" s="1123"/>
      <c r="DC49" s="1123"/>
      <c r="DD49" s="1123"/>
    </row>
    <row r="50" spans="1:108" s="227" customFormat="1" ht="33.75" customHeight="1">
      <c r="A50" s="1601">
        <v>38</v>
      </c>
      <c r="B50" s="1447" t="s">
        <v>419</v>
      </c>
      <c r="C50" s="1531">
        <v>2210</v>
      </c>
      <c r="D50" s="1450">
        <v>4404</v>
      </c>
      <c r="E50" s="1600" t="s">
        <v>289</v>
      </c>
      <c r="F50" s="1594">
        <v>4404</v>
      </c>
      <c r="G50" s="1447" t="s">
        <v>890</v>
      </c>
      <c r="H50" s="1447" t="s">
        <v>420</v>
      </c>
      <c r="I50" s="1433"/>
      <c r="J50" s="460"/>
      <c r="K50" s="1410"/>
      <c r="L50" s="1123"/>
      <c r="M50" s="1123"/>
      <c r="N50" s="1123"/>
      <c r="O50" s="1123"/>
      <c r="P50" s="1123"/>
      <c r="Q50" s="1123"/>
      <c r="R50" s="1123"/>
      <c r="S50" s="1123"/>
      <c r="T50" s="1123"/>
      <c r="U50" s="1123"/>
      <c r="V50" s="1123"/>
      <c r="W50" s="1123"/>
      <c r="X50" s="1123"/>
      <c r="Y50" s="1123"/>
      <c r="Z50" s="1123"/>
      <c r="AA50" s="1123"/>
      <c r="AB50" s="1123"/>
      <c r="AC50" s="1123"/>
      <c r="AD50" s="1123"/>
      <c r="AE50" s="1123"/>
      <c r="AF50" s="1123"/>
      <c r="AG50" s="1123"/>
      <c r="AH50" s="1123"/>
      <c r="AI50" s="1123"/>
      <c r="AJ50" s="1123"/>
      <c r="AK50" s="1123"/>
      <c r="AL50" s="1123"/>
      <c r="AM50" s="1123"/>
      <c r="AN50" s="1123"/>
      <c r="AO50" s="1123"/>
      <c r="AP50" s="1123"/>
      <c r="AQ50" s="1123"/>
      <c r="AR50" s="1123"/>
      <c r="AS50" s="1123"/>
      <c r="AT50" s="1123"/>
      <c r="AU50" s="1123"/>
      <c r="AV50" s="1123"/>
      <c r="AW50" s="1123"/>
      <c r="AX50" s="1123"/>
      <c r="AY50" s="1123"/>
      <c r="AZ50" s="1123"/>
      <c r="BA50" s="1123"/>
      <c r="BB50" s="1123"/>
      <c r="BC50" s="1123"/>
      <c r="BD50" s="1123"/>
      <c r="BE50" s="1123"/>
      <c r="BF50" s="1123"/>
      <c r="BG50" s="1123"/>
      <c r="BH50" s="1123"/>
      <c r="BI50" s="1123"/>
      <c r="BJ50" s="1123"/>
      <c r="BK50" s="1123"/>
      <c r="BL50" s="1123"/>
      <c r="BM50" s="1123"/>
      <c r="BN50" s="1123"/>
      <c r="BO50" s="1123"/>
      <c r="BP50" s="1123"/>
      <c r="BQ50" s="1123"/>
      <c r="BR50" s="1123"/>
      <c r="BS50" s="1123"/>
      <c r="BT50" s="1123"/>
      <c r="BU50" s="1123"/>
      <c r="BV50" s="1123"/>
      <c r="BW50" s="1123"/>
      <c r="BX50" s="1123"/>
      <c r="BY50" s="1123"/>
      <c r="BZ50" s="1123"/>
      <c r="CA50" s="1123"/>
      <c r="CB50" s="1123"/>
      <c r="CC50" s="1123"/>
      <c r="CD50" s="1123"/>
      <c r="CE50" s="1123"/>
      <c r="CF50" s="1123"/>
      <c r="CG50" s="1123"/>
      <c r="CH50" s="1123"/>
      <c r="CI50" s="1123"/>
      <c r="CJ50" s="1123"/>
      <c r="CK50" s="1123"/>
      <c r="CL50" s="1123"/>
      <c r="CM50" s="1123"/>
      <c r="CN50" s="1123"/>
      <c r="CO50" s="1123"/>
      <c r="CP50" s="1123"/>
      <c r="CQ50" s="1123"/>
      <c r="CR50" s="1123"/>
      <c r="CS50" s="1123"/>
      <c r="CT50" s="1123"/>
      <c r="CU50" s="1123"/>
      <c r="CV50" s="1123"/>
      <c r="CW50" s="1123"/>
      <c r="CX50" s="1123"/>
      <c r="CY50" s="1123"/>
      <c r="CZ50" s="1123"/>
      <c r="DA50" s="1123"/>
      <c r="DB50" s="1123"/>
      <c r="DC50" s="1123"/>
      <c r="DD50" s="1123"/>
    </row>
    <row r="51" spans="1:108" s="227" customFormat="1" ht="60" customHeight="1">
      <c r="A51" s="1599">
        <v>39</v>
      </c>
      <c r="B51" s="1447" t="s">
        <v>814</v>
      </c>
      <c r="C51" s="1531">
        <v>2210</v>
      </c>
      <c r="D51" s="1450">
        <v>5000</v>
      </c>
      <c r="E51" s="1600" t="s">
        <v>289</v>
      </c>
      <c r="F51" s="1594"/>
      <c r="G51" s="1447" t="s">
        <v>890</v>
      </c>
      <c r="H51" s="1526" t="s">
        <v>566</v>
      </c>
      <c r="I51" s="1433"/>
      <c r="J51" s="460"/>
      <c r="K51" s="1410"/>
      <c r="L51" s="1123"/>
      <c r="M51" s="1123"/>
      <c r="N51" s="1123"/>
      <c r="O51" s="1123"/>
      <c r="P51" s="1123"/>
      <c r="Q51" s="1123"/>
      <c r="R51" s="1123"/>
      <c r="S51" s="1123"/>
      <c r="T51" s="1123"/>
      <c r="U51" s="1123"/>
      <c r="V51" s="1123"/>
      <c r="W51" s="1123"/>
      <c r="X51" s="1123"/>
      <c r="Y51" s="1123"/>
      <c r="Z51" s="1123"/>
      <c r="AA51" s="1123"/>
      <c r="AB51" s="1123"/>
      <c r="AC51" s="1123"/>
      <c r="AD51" s="1123"/>
      <c r="AE51" s="1123"/>
      <c r="AF51" s="1123"/>
      <c r="AG51" s="1123"/>
      <c r="AH51" s="1123"/>
      <c r="AI51" s="1123"/>
      <c r="AJ51" s="1123"/>
      <c r="AK51" s="1123"/>
      <c r="AL51" s="1123"/>
      <c r="AM51" s="1123"/>
      <c r="AN51" s="1123"/>
      <c r="AO51" s="1123"/>
      <c r="AP51" s="1123"/>
      <c r="AQ51" s="1123"/>
      <c r="AR51" s="1123"/>
      <c r="AS51" s="1123"/>
      <c r="AT51" s="1123"/>
      <c r="AU51" s="1123"/>
      <c r="AV51" s="1123"/>
      <c r="AW51" s="1123"/>
      <c r="AX51" s="1123"/>
      <c r="AY51" s="1123"/>
      <c r="AZ51" s="1123"/>
      <c r="BA51" s="1123"/>
      <c r="BB51" s="1123"/>
      <c r="BC51" s="1123"/>
      <c r="BD51" s="1123"/>
      <c r="BE51" s="1123"/>
      <c r="BF51" s="1123"/>
      <c r="BG51" s="1123"/>
      <c r="BH51" s="1123"/>
      <c r="BI51" s="1123"/>
      <c r="BJ51" s="1123"/>
      <c r="BK51" s="1123"/>
      <c r="BL51" s="1123"/>
      <c r="BM51" s="1123"/>
      <c r="BN51" s="1123"/>
      <c r="BO51" s="1123"/>
      <c r="BP51" s="1123"/>
      <c r="BQ51" s="1123"/>
      <c r="BR51" s="1123"/>
      <c r="BS51" s="1123"/>
      <c r="BT51" s="1123"/>
      <c r="BU51" s="1123"/>
      <c r="BV51" s="1123"/>
      <c r="BW51" s="1123"/>
      <c r="BX51" s="1123"/>
      <c r="BY51" s="1123"/>
      <c r="BZ51" s="1123"/>
      <c r="CA51" s="1123"/>
      <c r="CB51" s="1123"/>
      <c r="CC51" s="1123"/>
      <c r="CD51" s="1123"/>
      <c r="CE51" s="1123"/>
      <c r="CF51" s="1123"/>
      <c r="CG51" s="1123"/>
      <c r="CH51" s="1123"/>
      <c r="CI51" s="1123"/>
      <c r="CJ51" s="1123"/>
      <c r="CK51" s="1123"/>
      <c r="CL51" s="1123"/>
      <c r="CM51" s="1123"/>
      <c r="CN51" s="1123"/>
      <c r="CO51" s="1123"/>
      <c r="CP51" s="1123"/>
      <c r="CQ51" s="1123"/>
      <c r="CR51" s="1123"/>
      <c r="CS51" s="1123"/>
      <c r="CT51" s="1123"/>
      <c r="CU51" s="1123"/>
      <c r="CV51" s="1123"/>
      <c r="CW51" s="1123"/>
      <c r="CX51" s="1123"/>
      <c r="CY51" s="1123"/>
      <c r="CZ51" s="1123"/>
      <c r="DA51" s="1123"/>
      <c r="DB51" s="1123"/>
      <c r="DC51" s="1123"/>
      <c r="DD51" s="1123"/>
    </row>
    <row r="52" spans="1:108" s="227" customFormat="1" ht="41.25" customHeight="1">
      <c r="A52" s="1601">
        <v>40</v>
      </c>
      <c r="B52" s="1447" t="s">
        <v>381</v>
      </c>
      <c r="C52" s="1531">
        <v>2210</v>
      </c>
      <c r="D52" s="1450">
        <v>5000</v>
      </c>
      <c r="E52" s="1600" t="s">
        <v>289</v>
      </c>
      <c r="F52" s="1594"/>
      <c r="G52" s="1447" t="s">
        <v>890</v>
      </c>
      <c r="H52" s="1527" t="s">
        <v>1050</v>
      </c>
      <c r="I52" s="1433"/>
      <c r="J52" s="460"/>
      <c r="K52" s="1410"/>
      <c r="L52" s="1123"/>
      <c r="M52" s="1123"/>
      <c r="N52" s="1123"/>
      <c r="O52" s="1123"/>
      <c r="P52" s="1123"/>
      <c r="Q52" s="1123"/>
      <c r="R52" s="1123"/>
      <c r="S52" s="1123"/>
      <c r="T52" s="1123"/>
      <c r="U52" s="1123"/>
      <c r="V52" s="1123"/>
      <c r="W52" s="1123"/>
      <c r="X52" s="1123"/>
      <c r="Y52" s="1123"/>
      <c r="Z52" s="1123"/>
      <c r="AA52" s="1123"/>
      <c r="AB52" s="1123"/>
      <c r="AC52" s="1123"/>
      <c r="AD52" s="1123"/>
      <c r="AE52" s="1123"/>
      <c r="AF52" s="1123"/>
      <c r="AG52" s="1123"/>
      <c r="AH52" s="1123"/>
      <c r="AI52" s="1123"/>
      <c r="AJ52" s="1123"/>
      <c r="AK52" s="1123"/>
      <c r="AL52" s="1123"/>
      <c r="AM52" s="1123"/>
      <c r="AN52" s="1123"/>
      <c r="AO52" s="1123"/>
      <c r="AP52" s="1123"/>
      <c r="AQ52" s="1123"/>
      <c r="AR52" s="1123"/>
      <c r="AS52" s="1123"/>
      <c r="AT52" s="1123"/>
      <c r="AU52" s="1123"/>
      <c r="AV52" s="1123"/>
      <c r="AW52" s="1123"/>
      <c r="AX52" s="1123"/>
      <c r="AY52" s="1123"/>
      <c r="AZ52" s="1123"/>
      <c r="BA52" s="1123"/>
      <c r="BB52" s="1123"/>
      <c r="BC52" s="1123"/>
      <c r="BD52" s="1123"/>
      <c r="BE52" s="1123"/>
      <c r="BF52" s="1123"/>
      <c r="BG52" s="1123"/>
      <c r="BH52" s="1123"/>
      <c r="BI52" s="1123"/>
      <c r="BJ52" s="1123"/>
      <c r="BK52" s="1123"/>
      <c r="BL52" s="1123"/>
      <c r="BM52" s="1123"/>
      <c r="BN52" s="1123"/>
      <c r="BO52" s="1123"/>
      <c r="BP52" s="1123"/>
      <c r="BQ52" s="1123"/>
      <c r="BR52" s="1123"/>
      <c r="BS52" s="1123"/>
      <c r="BT52" s="1123"/>
      <c r="BU52" s="1123"/>
      <c r="BV52" s="1123"/>
      <c r="BW52" s="1123"/>
      <c r="BX52" s="1123"/>
      <c r="BY52" s="1123"/>
      <c r="BZ52" s="1123"/>
      <c r="CA52" s="1123"/>
      <c r="CB52" s="1123"/>
      <c r="CC52" s="1123"/>
      <c r="CD52" s="1123"/>
      <c r="CE52" s="1123"/>
      <c r="CF52" s="1123"/>
      <c r="CG52" s="1123"/>
      <c r="CH52" s="1123"/>
      <c r="CI52" s="1123"/>
      <c r="CJ52" s="1123"/>
      <c r="CK52" s="1123"/>
      <c r="CL52" s="1123"/>
      <c r="CM52" s="1123"/>
      <c r="CN52" s="1123"/>
      <c r="CO52" s="1123"/>
      <c r="CP52" s="1123"/>
      <c r="CQ52" s="1123"/>
      <c r="CR52" s="1123"/>
      <c r="CS52" s="1123"/>
      <c r="CT52" s="1123"/>
      <c r="CU52" s="1123"/>
      <c r="CV52" s="1123"/>
      <c r="CW52" s="1123"/>
      <c r="CX52" s="1123"/>
      <c r="CY52" s="1123"/>
      <c r="CZ52" s="1123"/>
      <c r="DA52" s="1123"/>
      <c r="DB52" s="1123"/>
      <c r="DC52" s="1123"/>
      <c r="DD52" s="1123"/>
    </row>
    <row r="53" spans="1:108" s="1415" customFormat="1" ht="53.25" customHeight="1">
      <c r="A53" s="1599">
        <v>41</v>
      </c>
      <c r="B53" s="1447" t="s">
        <v>1013</v>
      </c>
      <c r="C53" s="1531">
        <v>2210</v>
      </c>
      <c r="D53" s="1451">
        <v>5093.7</v>
      </c>
      <c r="E53" s="1600" t="s">
        <v>289</v>
      </c>
      <c r="F53" s="1594">
        <v>5093.7</v>
      </c>
      <c r="G53" s="1447" t="s">
        <v>890</v>
      </c>
      <c r="H53" s="1527" t="s">
        <v>815</v>
      </c>
      <c r="I53" s="1413"/>
      <c r="J53" s="1413"/>
      <c r="K53" s="1419"/>
      <c r="M53" s="1123"/>
      <c r="N53" s="1123"/>
      <c r="O53" s="1123"/>
      <c r="P53" s="1123"/>
      <c r="Q53" s="1123"/>
      <c r="R53" s="1123"/>
      <c r="S53" s="1123"/>
      <c r="T53" s="1123"/>
      <c r="U53" s="1123"/>
      <c r="V53" s="1123"/>
      <c r="W53" s="1123"/>
      <c r="X53" s="1123"/>
      <c r="Y53" s="1123"/>
      <c r="Z53" s="1123"/>
      <c r="AA53" s="1123"/>
      <c r="AB53" s="1123"/>
      <c r="AC53" s="1123"/>
      <c r="AD53" s="1123"/>
      <c r="AE53" s="1123"/>
      <c r="AF53" s="1123"/>
      <c r="AG53" s="1123"/>
      <c r="AH53" s="1123"/>
      <c r="AI53" s="1123"/>
      <c r="AJ53" s="1123"/>
      <c r="AK53" s="1123"/>
      <c r="AL53" s="1123"/>
      <c r="AM53" s="1123"/>
      <c r="AN53" s="1123"/>
      <c r="AO53" s="1123"/>
      <c r="AP53" s="1123"/>
      <c r="AQ53" s="1123"/>
      <c r="AR53" s="1123"/>
      <c r="AS53" s="1123"/>
      <c r="AT53" s="1123"/>
      <c r="AU53" s="1123"/>
      <c r="AV53" s="1123"/>
      <c r="AW53" s="1123"/>
      <c r="AX53" s="1123"/>
      <c r="AY53" s="1123"/>
      <c r="AZ53" s="1123"/>
      <c r="BA53" s="1123"/>
      <c r="BB53" s="1123"/>
      <c r="BC53" s="1123"/>
      <c r="BD53" s="1123"/>
      <c r="BE53" s="1123"/>
      <c r="BF53" s="1123"/>
      <c r="BG53" s="1123"/>
      <c r="BH53" s="1123"/>
      <c r="BI53" s="1123"/>
      <c r="BJ53" s="1123"/>
      <c r="BK53" s="1123"/>
      <c r="BL53" s="1123"/>
      <c r="BM53" s="1123"/>
      <c r="BN53" s="1123"/>
      <c r="BO53" s="1123"/>
      <c r="BP53" s="1123"/>
      <c r="BQ53" s="1123"/>
      <c r="BR53" s="1123"/>
      <c r="BS53" s="1123"/>
      <c r="BT53" s="1123"/>
      <c r="BU53" s="1123"/>
      <c r="BV53" s="1123"/>
      <c r="BW53" s="1123"/>
      <c r="BX53" s="1123"/>
      <c r="BY53" s="1123"/>
      <c r="BZ53" s="1123"/>
      <c r="CA53" s="1123"/>
      <c r="CB53" s="1123"/>
      <c r="CC53" s="1123"/>
      <c r="CD53" s="1123"/>
      <c r="CE53" s="1123"/>
      <c r="CF53" s="1123"/>
      <c r="CG53" s="1123"/>
      <c r="CH53" s="1123"/>
      <c r="CI53" s="1123"/>
      <c r="CJ53" s="1123"/>
      <c r="CK53" s="1123"/>
      <c r="CL53" s="1123"/>
      <c r="CM53" s="1123"/>
      <c r="CN53" s="1123"/>
      <c r="CO53" s="1123"/>
      <c r="CP53" s="1123"/>
      <c r="CQ53" s="1123"/>
      <c r="CR53" s="1123"/>
      <c r="CS53" s="1123"/>
      <c r="CT53" s="1123"/>
      <c r="CU53" s="1123"/>
      <c r="CV53" s="1123"/>
      <c r="CW53" s="1123"/>
      <c r="CX53" s="1123"/>
      <c r="CY53" s="1123"/>
      <c r="CZ53" s="1123"/>
      <c r="DA53" s="1123"/>
      <c r="DB53" s="1123"/>
      <c r="DC53" s="1123"/>
      <c r="DD53" s="1123"/>
    </row>
    <row r="54" spans="1:108" s="1415" customFormat="1" ht="60" customHeight="1">
      <c r="A54" s="1531">
        <v>42</v>
      </c>
      <c r="B54" s="1447" t="s">
        <v>364</v>
      </c>
      <c r="C54" s="1531">
        <v>2210</v>
      </c>
      <c r="D54" s="1451">
        <v>10000</v>
      </c>
      <c r="E54" s="1457" t="s">
        <v>289</v>
      </c>
      <c r="F54" s="1594">
        <v>3156</v>
      </c>
      <c r="G54" s="1447" t="s">
        <v>890</v>
      </c>
      <c r="H54" s="1560" t="s">
        <v>365</v>
      </c>
      <c r="I54" s="1413"/>
      <c r="J54" s="1413"/>
      <c r="K54" s="1419"/>
      <c r="M54" s="1123"/>
      <c r="N54" s="1123"/>
      <c r="O54" s="1123"/>
      <c r="P54" s="1123"/>
      <c r="Q54" s="1123"/>
      <c r="R54" s="1123"/>
      <c r="S54" s="1123"/>
      <c r="T54" s="1123"/>
      <c r="U54" s="1123"/>
      <c r="V54" s="1123"/>
      <c r="W54" s="1123"/>
      <c r="X54" s="1123"/>
      <c r="Y54" s="1123"/>
      <c r="Z54" s="1123"/>
      <c r="AA54" s="1123"/>
      <c r="AB54" s="1123"/>
      <c r="AC54" s="1123"/>
      <c r="AD54" s="1123"/>
      <c r="AE54" s="1123"/>
      <c r="AF54" s="1123"/>
      <c r="AG54" s="1123"/>
      <c r="AH54" s="1123"/>
      <c r="AI54" s="1123"/>
      <c r="AJ54" s="1123"/>
      <c r="AK54" s="1123"/>
      <c r="AL54" s="1123"/>
      <c r="AM54" s="1123"/>
      <c r="AN54" s="1123"/>
      <c r="AO54" s="1123"/>
      <c r="AP54" s="1123"/>
      <c r="AQ54" s="1123"/>
      <c r="AR54" s="1123"/>
      <c r="AS54" s="1123"/>
      <c r="AT54" s="1123"/>
      <c r="AU54" s="1123"/>
      <c r="AV54" s="1123"/>
      <c r="AW54" s="1123"/>
      <c r="AX54" s="1123"/>
      <c r="AY54" s="1123"/>
      <c r="AZ54" s="1123"/>
      <c r="BA54" s="1123"/>
      <c r="BB54" s="1123"/>
      <c r="BC54" s="1123"/>
      <c r="BD54" s="1123"/>
      <c r="BE54" s="1123"/>
      <c r="BF54" s="1123"/>
      <c r="BG54" s="1123"/>
      <c r="BH54" s="1123"/>
      <c r="BI54" s="1123"/>
      <c r="BJ54" s="1123"/>
      <c r="BK54" s="1123"/>
      <c r="BL54" s="1123"/>
      <c r="BM54" s="1123"/>
      <c r="BN54" s="1123"/>
      <c r="BO54" s="1123"/>
      <c r="BP54" s="1123"/>
      <c r="BQ54" s="1123"/>
      <c r="BR54" s="1123"/>
      <c r="BS54" s="1123"/>
      <c r="BT54" s="1123"/>
      <c r="BU54" s="1123"/>
      <c r="BV54" s="1123"/>
      <c r="BW54" s="1123"/>
      <c r="BX54" s="1123"/>
      <c r="BY54" s="1123"/>
      <c r="BZ54" s="1123"/>
      <c r="CA54" s="1123"/>
      <c r="CB54" s="1123"/>
      <c r="CC54" s="1123"/>
      <c r="CD54" s="1123"/>
      <c r="CE54" s="1123"/>
      <c r="CF54" s="1123"/>
      <c r="CG54" s="1123"/>
      <c r="CH54" s="1123"/>
      <c r="CI54" s="1123"/>
      <c r="CJ54" s="1123"/>
      <c r="CK54" s="1123"/>
      <c r="CL54" s="1123"/>
      <c r="CM54" s="1123"/>
      <c r="CN54" s="1123"/>
      <c r="CO54" s="1123"/>
      <c r="CP54" s="1123"/>
      <c r="CQ54" s="1123"/>
      <c r="CR54" s="1123"/>
      <c r="CS54" s="1123"/>
      <c r="CT54" s="1123"/>
      <c r="CU54" s="1123"/>
      <c r="CV54" s="1123"/>
      <c r="CW54" s="1123"/>
      <c r="CX54" s="1123"/>
      <c r="CY54" s="1123"/>
      <c r="CZ54" s="1123"/>
      <c r="DA54" s="1123"/>
      <c r="DB54" s="1123"/>
      <c r="DC54" s="1123"/>
      <c r="DD54" s="1123"/>
    </row>
    <row r="55" spans="1:108" s="1415" customFormat="1" ht="185.25" customHeight="1">
      <c r="A55" s="1599">
        <v>43</v>
      </c>
      <c r="B55" s="1447" t="s">
        <v>513</v>
      </c>
      <c r="C55" s="1566">
        <v>2210</v>
      </c>
      <c r="D55" s="1451">
        <v>15000</v>
      </c>
      <c r="E55" s="1600" t="s">
        <v>289</v>
      </c>
      <c r="F55" s="1594">
        <v>8947.08</v>
      </c>
      <c r="G55" s="1447" t="s">
        <v>890</v>
      </c>
      <c r="H55" s="1560" t="s">
        <v>1180</v>
      </c>
      <c r="I55" s="1413"/>
      <c r="J55" s="1413"/>
      <c r="K55" s="1419"/>
      <c r="M55" s="1123"/>
      <c r="N55" s="1123"/>
      <c r="O55" s="1123"/>
      <c r="P55" s="1123"/>
      <c r="Q55" s="1123"/>
      <c r="R55" s="1123"/>
      <c r="S55" s="1123"/>
      <c r="T55" s="1123"/>
      <c r="U55" s="1123"/>
      <c r="V55" s="1123"/>
      <c r="W55" s="1123"/>
      <c r="X55" s="1123"/>
      <c r="Y55" s="1123"/>
      <c r="Z55" s="1123"/>
      <c r="AA55" s="1123"/>
      <c r="AB55" s="1123"/>
      <c r="AC55" s="1123"/>
      <c r="AD55" s="1123"/>
      <c r="AE55" s="1123"/>
      <c r="AF55" s="1123"/>
      <c r="AG55" s="1123"/>
      <c r="AH55" s="1123"/>
      <c r="AI55" s="1123"/>
      <c r="AJ55" s="1123"/>
      <c r="AK55" s="1123"/>
      <c r="AL55" s="1123"/>
      <c r="AM55" s="1123"/>
      <c r="AN55" s="1123"/>
      <c r="AO55" s="1123"/>
      <c r="AP55" s="1123"/>
      <c r="AQ55" s="1123"/>
      <c r="AR55" s="1123"/>
      <c r="AS55" s="1123"/>
      <c r="AT55" s="1123"/>
      <c r="AU55" s="1123"/>
      <c r="AV55" s="1123"/>
      <c r="AW55" s="1123"/>
      <c r="AX55" s="1123"/>
      <c r="AY55" s="1123"/>
      <c r="AZ55" s="1123"/>
      <c r="BA55" s="1123"/>
      <c r="BB55" s="1123"/>
      <c r="BC55" s="1123"/>
      <c r="BD55" s="1123"/>
      <c r="BE55" s="1123"/>
      <c r="BF55" s="1123"/>
      <c r="BG55" s="1123"/>
      <c r="BH55" s="1123"/>
      <c r="BI55" s="1123"/>
      <c r="BJ55" s="1123"/>
      <c r="BK55" s="1123"/>
      <c r="BL55" s="1123"/>
      <c r="BM55" s="1123"/>
      <c r="BN55" s="1123"/>
      <c r="BO55" s="1123"/>
      <c r="BP55" s="1123"/>
      <c r="BQ55" s="1123"/>
      <c r="BR55" s="1123"/>
      <c r="BS55" s="1123"/>
      <c r="BT55" s="1123"/>
      <c r="BU55" s="1123"/>
      <c r="BV55" s="1123"/>
      <c r="BW55" s="1123"/>
      <c r="BX55" s="1123"/>
      <c r="BY55" s="1123"/>
      <c r="BZ55" s="1123"/>
      <c r="CA55" s="1123"/>
      <c r="CB55" s="1123"/>
      <c r="CC55" s="1123"/>
      <c r="CD55" s="1123"/>
      <c r="CE55" s="1123"/>
      <c r="CF55" s="1123"/>
      <c r="CG55" s="1123"/>
      <c r="CH55" s="1123"/>
      <c r="CI55" s="1123"/>
      <c r="CJ55" s="1123"/>
      <c r="CK55" s="1123"/>
      <c r="CL55" s="1123"/>
      <c r="CM55" s="1123"/>
      <c r="CN55" s="1123"/>
      <c r="CO55" s="1123"/>
      <c r="CP55" s="1123"/>
      <c r="CQ55" s="1123"/>
      <c r="CR55" s="1123"/>
      <c r="CS55" s="1123"/>
      <c r="CT55" s="1123"/>
      <c r="CU55" s="1123"/>
      <c r="CV55" s="1123"/>
      <c r="CW55" s="1123"/>
      <c r="CX55" s="1123"/>
      <c r="CY55" s="1123"/>
      <c r="CZ55" s="1123"/>
      <c r="DA55" s="1123"/>
      <c r="DB55" s="1123"/>
      <c r="DC55" s="1123"/>
      <c r="DD55" s="1123"/>
    </row>
    <row r="56" spans="1:108" s="1415" customFormat="1" ht="65.25" customHeight="1">
      <c r="A56" s="1601">
        <v>44</v>
      </c>
      <c r="B56" s="1447" t="s">
        <v>412</v>
      </c>
      <c r="C56" s="1566">
        <v>2210</v>
      </c>
      <c r="D56" s="1450">
        <v>15000</v>
      </c>
      <c r="E56" s="1600" t="s">
        <v>289</v>
      </c>
      <c r="F56" s="1594">
        <v>6264</v>
      </c>
      <c r="G56" s="1447" t="s">
        <v>890</v>
      </c>
      <c r="H56" s="1560" t="s">
        <v>411</v>
      </c>
      <c r="I56" s="1413"/>
      <c r="J56" s="1413"/>
      <c r="K56" s="1419"/>
      <c r="M56" s="1123"/>
      <c r="N56" s="1123"/>
      <c r="O56" s="1123"/>
      <c r="P56" s="1123"/>
      <c r="Q56" s="1123"/>
      <c r="R56" s="1123"/>
      <c r="S56" s="1123"/>
      <c r="T56" s="1123"/>
      <c r="U56" s="1123"/>
      <c r="V56" s="1123"/>
      <c r="W56" s="1123"/>
      <c r="X56" s="1123"/>
      <c r="Y56" s="1123"/>
      <c r="Z56" s="1123"/>
      <c r="AA56" s="1123"/>
      <c r="AB56" s="1123"/>
      <c r="AC56" s="1123"/>
      <c r="AD56" s="1123"/>
      <c r="AE56" s="1123"/>
      <c r="AF56" s="1123"/>
      <c r="AG56" s="1123"/>
      <c r="AH56" s="1123"/>
      <c r="AI56" s="1123"/>
      <c r="AJ56" s="1123"/>
      <c r="AK56" s="1123"/>
      <c r="AL56" s="1123"/>
      <c r="AM56" s="1123"/>
      <c r="AN56" s="1123"/>
      <c r="AO56" s="1123"/>
      <c r="AP56" s="1123"/>
      <c r="AQ56" s="1123"/>
      <c r="AR56" s="1123"/>
      <c r="AS56" s="1123"/>
      <c r="AT56" s="1123"/>
      <c r="AU56" s="1123"/>
      <c r="AV56" s="1123"/>
      <c r="AW56" s="1123"/>
      <c r="AX56" s="1123"/>
      <c r="AY56" s="1123"/>
      <c r="AZ56" s="1123"/>
      <c r="BA56" s="1123"/>
      <c r="BB56" s="1123"/>
      <c r="BC56" s="1123"/>
      <c r="BD56" s="1123"/>
      <c r="BE56" s="1123"/>
      <c r="BF56" s="1123"/>
      <c r="BG56" s="1123"/>
      <c r="BH56" s="1123"/>
      <c r="BI56" s="1123"/>
      <c r="BJ56" s="1123"/>
      <c r="BK56" s="1123"/>
      <c r="BL56" s="1123"/>
      <c r="BM56" s="1123"/>
      <c r="BN56" s="1123"/>
      <c r="BO56" s="1123"/>
      <c r="BP56" s="1123"/>
      <c r="BQ56" s="1123"/>
      <c r="BR56" s="1123"/>
      <c r="BS56" s="1123"/>
      <c r="BT56" s="1123"/>
      <c r="BU56" s="1123"/>
      <c r="BV56" s="1123"/>
      <c r="BW56" s="1123"/>
      <c r="BX56" s="1123"/>
      <c r="BY56" s="1123"/>
      <c r="BZ56" s="1123"/>
      <c r="CA56" s="1123"/>
      <c r="CB56" s="1123"/>
      <c r="CC56" s="1123"/>
      <c r="CD56" s="1123"/>
      <c r="CE56" s="1123"/>
      <c r="CF56" s="1123"/>
      <c r="CG56" s="1123"/>
      <c r="CH56" s="1123"/>
      <c r="CI56" s="1123"/>
      <c r="CJ56" s="1123"/>
      <c r="CK56" s="1123"/>
      <c r="CL56" s="1123"/>
      <c r="CM56" s="1123"/>
      <c r="CN56" s="1123"/>
      <c r="CO56" s="1123"/>
      <c r="CP56" s="1123"/>
      <c r="CQ56" s="1123"/>
      <c r="CR56" s="1123"/>
      <c r="CS56" s="1123"/>
      <c r="CT56" s="1123"/>
      <c r="CU56" s="1123"/>
      <c r="CV56" s="1123"/>
      <c r="CW56" s="1123"/>
      <c r="CX56" s="1123"/>
      <c r="CY56" s="1123"/>
      <c r="CZ56" s="1123"/>
      <c r="DA56" s="1123"/>
      <c r="DB56" s="1123"/>
      <c r="DC56" s="1123"/>
      <c r="DD56" s="1123"/>
    </row>
    <row r="57" spans="1:108" s="1415" customFormat="1" ht="86.25" customHeight="1">
      <c r="A57" s="1599">
        <v>45</v>
      </c>
      <c r="B57" s="1447" t="s">
        <v>540</v>
      </c>
      <c r="C57" s="1566">
        <v>2210</v>
      </c>
      <c r="D57" s="1450">
        <v>3900</v>
      </c>
      <c r="E57" s="1600" t="s">
        <v>289</v>
      </c>
      <c r="F57" s="1594">
        <v>3900</v>
      </c>
      <c r="G57" s="1447" t="s">
        <v>890</v>
      </c>
      <c r="H57" s="1570" t="s">
        <v>542</v>
      </c>
      <c r="I57" s="1413"/>
      <c r="J57" s="1413"/>
      <c r="K57" s="1419"/>
      <c r="M57" s="1123"/>
      <c r="N57" s="1123"/>
      <c r="O57" s="1123"/>
      <c r="P57" s="1123"/>
      <c r="Q57" s="1123"/>
      <c r="R57" s="1123"/>
      <c r="S57" s="1123"/>
      <c r="T57" s="1123"/>
      <c r="U57" s="1123"/>
      <c r="V57" s="1123"/>
      <c r="W57" s="1123"/>
      <c r="X57" s="1123"/>
      <c r="Y57" s="1123"/>
      <c r="Z57" s="1123"/>
      <c r="AA57" s="1123"/>
      <c r="AB57" s="1123"/>
      <c r="AC57" s="1123"/>
      <c r="AD57" s="1123"/>
      <c r="AE57" s="1123"/>
      <c r="AF57" s="1123"/>
      <c r="AG57" s="1123"/>
      <c r="AH57" s="1123"/>
      <c r="AI57" s="1123"/>
      <c r="AJ57" s="1123"/>
      <c r="AK57" s="1123"/>
      <c r="AL57" s="1123"/>
      <c r="AM57" s="1123"/>
      <c r="AN57" s="1123"/>
      <c r="AO57" s="1123"/>
      <c r="AP57" s="1123"/>
      <c r="AQ57" s="1123"/>
      <c r="AR57" s="1123"/>
      <c r="AS57" s="1123"/>
      <c r="AT57" s="1123"/>
      <c r="AU57" s="1123"/>
      <c r="AV57" s="1123"/>
      <c r="AW57" s="1123"/>
      <c r="AX57" s="1123"/>
      <c r="AY57" s="1123"/>
      <c r="AZ57" s="1123"/>
      <c r="BA57" s="1123"/>
      <c r="BB57" s="1123"/>
      <c r="BC57" s="1123"/>
      <c r="BD57" s="1123"/>
      <c r="BE57" s="1123"/>
      <c r="BF57" s="1123"/>
      <c r="BG57" s="1123"/>
      <c r="BH57" s="1123"/>
      <c r="BI57" s="1123"/>
      <c r="BJ57" s="1123"/>
      <c r="BK57" s="1123"/>
      <c r="BL57" s="1123"/>
      <c r="BM57" s="1123"/>
      <c r="BN57" s="1123"/>
      <c r="BO57" s="1123"/>
      <c r="BP57" s="1123"/>
      <c r="BQ57" s="1123"/>
      <c r="BR57" s="1123"/>
      <c r="BS57" s="1123"/>
      <c r="BT57" s="1123"/>
      <c r="BU57" s="1123"/>
      <c r="BV57" s="1123"/>
      <c r="BW57" s="1123"/>
      <c r="BX57" s="1123"/>
      <c r="BY57" s="1123"/>
      <c r="BZ57" s="1123"/>
      <c r="CA57" s="1123"/>
      <c r="CB57" s="1123"/>
      <c r="CC57" s="1123"/>
      <c r="CD57" s="1123"/>
      <c r="CE57" s="1123"/>
      <c r="CF57" s="1123"/>
      <c r="CG57" s="1123"/>
      <c r="CH57" s="1123"/>
      <c r="CI57" s="1123"/>
      <c r="CJ57" s="1123"/>
      <c r="CK57" s="1123"/>
      <c r="CL57" s="1123"/>
      <c r="CM57" s="1123"/>
      <c r="CN57" s="1123"/>
      <c r="CO57" s="1123"/>
      <c r="CP57" s="1123"/>
      <c r="CQ57" s="1123"/>
      <c r="CR57" s="1123"/>
      <c r="CS57" s="1123"/>
      <c r="CT57" s="1123"/>
      <c r="CU57" s="1123"/>
      <c r="CV57" s="1123"/>
      <c r="CW57" s="1123"/>
      <c r="CX57" s="1123"/>
      <c r="CY57" s="1123"/>
      <c r="CZ57" s="1123"/>
      <c r="DA57" s="1123"/>
      <c r="DB57" s="1123"/>
      <c r="DC57" s="1123"/>
      <c r="DD57" s="1123"/>
    </row>
    <row r="58" spans="1:108" s="1415" customFormat="1" ht="36" customHeight="1">
      <c r="A58" s="1601">
        <v>46</v>
      </c>
      <c r="B58" s="1447" t="s">
        <v>541</v>
      </c>
      <c r="C58" s="1566">
        <v>2210</v>
      </c>
      <c r="D58" s="1450">
        <v>25477.8</v>
      </c>
      <c r="E58" s="1600" t="s">
        <v>289</v>
      </c>
      <c r="F58" s="1594">
        <v>25477.8</v>
      </c>
      <c r="G58" s="1447" t="s">
        <v>890</v>
      </c>
      <c r="H58" s="1571" t="s">
        <v>543</v>
      </c>
      <c r="I58" s="1413"/>
      <c r="J58" s="1413"/>
      <c r="K58" s="1419"/>
      <c r="M58" s="256"/>
      <c r="N58" s="1123"/>
      <c r="O58" s="1123"/>
      <c r="P58" s="1123"/>
      <c r="Q58" s="1123"/>
      <c r="R58" s="1123"/>
      <c r="S58" s="1123"/>
      <c r="T58" s="1123"/>
      <c r="U58" s="1123"/>
      <c r="V58" s="1123"/>
      <c r="W58" s="1123"/>
      <c r="X58" s="1123"/>
      <c r="Y58" s="1123"/>
      <c r="Z58" s="1123"/>
      <c r="AA58" s="1123"/>
      <c r="AB58" s="1123"/>
      <c r="AC58" s="1123"/>
      <c r="AD58" s="1123"/>
      <c r="AE58" s="1123"/>
      <c r="AF58" s="1123"/>
      <c r="AG58" s="1123"/>
      <c r="AH58" s="1123"/>
      <c r="AI58" s="1123"/>
      <c r="AJ58" s="1123"/>
      <c r="AK58" s="1123"/>
      <c r="AL58" s="1123"/>
      <c r="AM58" s="1123"/>
      <c r="AN58" s="1123"/>
      <c r="AO58" s="1123"/>
      <c r="AP58" s="1123"/>
      <c r="AQ58" s="1123"/>
      <c r="AR58" s="1123"/>
      <c r="AS58" s="1123"/>
      <c r="AT58" s="1123"/>
      <c r="AU58" s="1123"/>
      <c r="AV58" s="1123"/>
      <c r="AW58" s="1123"/>
      <c r="AX58" s="1123"/>
      <c r="AY58" s="1123"/>
      <c r="AZ58" s="1123"/>
      <c r="BA58" s="1123"/>
      <c r="BB58" s="1123"/>
      <c r="BC58" s="1123"/>
      <c r="BD58" s="1123"/>
      <c r="BE58" s="1123"/>
      <c r="BF58" s="1123"/>
      <c r="BG58" s="1123"/>
      <c r="BH58" s="1123"/>
      <c r="BI58" s="1123"/>
      <c r="BJ58" s="1123"/>
      <c r="BK58" s="1123"/>
      <c r="BL58" s="1123"/>
      <c r="BM58" s="1123"/>
      <c r="BN58" s="1123"/>
      <c r="BO58" s="1123"/>
      <c r="BP58" s="1123"/>
      <c r="BQ58" s="1123"/>
      <c r="BR58" s="1123"/>
      <c r="BS58" s="1123"/>
      <c r="BT58" s="1123"/>
      <c r="BU58" s="1123"/>
      <c r="BV58" s="1123"/>
      <c r="BW58" s="1123"/>
      <c r="BX58" s="1123"/>
      <c r="BY58" s="1123"/>
      <c r="BZ58" s="1123"/>
      <c r="CA58" s="1123"/>
      <c r="CB58" s="1123"/>
      <c r="CC58" s="1123"/>
      <c r="CD58" s="1123"/>
      <c r="CE58" s="1123"/>
      <c r="CF58" s="1123"/>
      <c r="CG58" s="1123"/>
      <c r="CH58" s="1123"/>
      <c r="CI58" s="1123"/>
      <c r="CJ58" s="1123"/>
      <c r="CK58" s="1123"/>
      <c r="CL58" s="1123"/>
      <c r="CM58" s="1123"/>
      <c r="CN58" s="1123"/>
      <c r="CO58" s="1123"/>
      <c r="CP58" s="1123"/>
      <c r="CQ58" s="1123"/>
      <c r="CR58" s="1123"/>
      <c r="CS58" s="1123"/>
      <c r="CT58" s="1123"/>
      <c r="CU58" s="1123"/>
      <c r="CV58" s="1123"/>
      <c r="CW58" s="1123"/>
      <c r="CX58" s="1123"/>
      <c r="CY58" s="1123"/>
      <c r="CZ58" s="1123"/>
      <c r="DA58" s="1123"/>
      <c r="DB58" s="1123"/>
      <c r="DC58" s="1123"/>
      <c r="DD58" s="1123"/>
    </row>
    <row r="59" spans="1:12" ht="24.75" customHeight="1">
      <c r="A59" s="1599">
        <v>47</v>
      </c>
      <c r="B59" s="1447" t="s">
        <v>1128</v>
      </c>
      <c r="C59" s="1531">
        <v>2210</v>
      </c>
      <c r="D59" s="1450">
        <v>30000</v>
      </c>
      <c r="E59" s="1600"/>
      <c r="F59" s="1596"/>
      <c r="G59" s="1553" t="s">
        <v>890</v>
      </c>
      <c r="H59" s="1554"/>
      <c r="I59" s="958"/>
      <c r="J59" s="550"/>
      <c r="K59" s="406"/>
      <c r="L59" s="256"/>
    </row>
    <row r="60" spans="1:18" ht="54" customHeight="1">
      <c r="A60" s="1601">
        <v>48</v>
      </c>
      <c r="B60" s="1447" t="s">
        <v>1190</v>
      </c>
      <c r="C60" s="1531">
        <v>2210</v>
      </c>
      <c r="D60" s="1451">
        <v>1000</v>
      </c>
      <c r="E60" s="1600" t="s">
        <v>289</v>
      </c>
      <c r="F60" s="1592"/>
      <c r="G60" s="1447" t="s">
        <v>890</v>
      </c>
      <c r="H60" s="1457" t="s">
        <v>836</v>
      </c>
      <c r="I60" s="550" t="s">
        <v>1144</v>
      </c>
      <c r="J60" s="550"/>
      <c r="K60" s="406"/>
      <c r="L60" s="256"/>
      <c r="R60" s="256">
        <v>100</v>
      </c>
    </row>
    <row r="61" spans="1:12" ht="18.75" customHeight="1">
      <c r="A61" s="1599">
        <v>49</v>
      </c>
      <c r="B61" s="1447" t="s">
        <v>1145</v>
      </c>
      <c r="C61" s="1531">
        <v>2210</v>
      </c>
      <c r="D61" s="1451">
        <v>4877.92</v>
      </c>
      <c r="E61" s="1600" t="s">
        <v>289</v>
      </c>
      <c r="F61" s="1597">
        <v>4877.92</v>
      </c>
      <c r="G61" s="1445" t="s">
        <v>890</v>
      </c>
      <c r="H61" s="1448" t="s">
        <v>837</v>
      </c>
      <c r="I61" s="550" t="s">
        <v>1146</v>
      </c>
      <c r="J61" s="550"/>
      <c r="K61" s="406"/>
      <c r="L61" s="256"/>
    </row>
    <row r="62" spans="1:12" ht="18.75" customHeight="1">
      <c r="A62" s="1601">
        <v>50</v>
      </c>
      <c r="B62" s="1447" t="s">
        <v>117</v>
      </c>
      <c r="C62" s="1531">
        <v>2210</v>
      </c>
      <c r="D62" s="1451">
        <v>6555.88</v>
      </c>
      <c r="E62" s="1600" t="s">
        <v>289</v>
      </c>
      <c r="F62" s="1597">
        <v>6555.88</v>
      </c>
      <c r="G62" s="1445" t="s">
        <v>890</v>
      </c>
      <c r="H62" s="1448" t="s">
        <v>838</v>
      </c>
      <c r="I62" s="550" t="s">
        <v>118</v>
      </c>
      <c r="J62" s="550"/>
      <c r="K62" s="406"/>
      <c r="L62" s="256"/>
    </row>
    <row r="63" spans="1:12" ht="43.5" customHeight="1">
      <c r="A63" s="1599">
        <v>51</v>
      </c>
      <c r="B63" s="1447" t="s">
        <v>1189</v>
      </c>
      <c r="C63" s="1531">
        <v>2210</v>
      </c>
      <c r="D63" s="1451">
        <v>17496.87</v>
      </c>
      <c r="E63" s="1600" t="s">
        <v>289</v>
      </c>
      <c r="F63" s="1597">
        <v>17496.87</v>
      </c>
      <c r="G63" s="1445" t="s">
        <v>890</v>
      </c>
      <c r="H63" s="1456" t="s">
        <v>736</v>
      </c>
      <c r="I63" s="550" t="s">
        <v>834</v>
      </c>
      <c r="J63" s="550"/>
      <c r="K63" s="406"/>
      <c r="L63" s="256"/>
    </row>
    <row r="64" spans="1:12" ht="18.75" customHeight="1">
      <c r="A64" s="1601">
        <v>52</v>
      </c>
      <c r="B64" s="1447" t="s">
        <v>120</v>
      </c>
      <c r="C64" s="1531">
        <v>2210</v>
      </c>
      <c r="D64" s="1451">
        <v>1721.27</v>
      </c>
      <c r="E64" s="1600" t="s">
        <v>289</v>
      </c>
      <c r="F64" s="1597">
        <v>1721.27</v>
      </c>
      <c r="G64" s="1445" t="s">
        <v>890</v>
      </c>
      <c r="H64" s="1551" t="s">
        <v>839</v>
      </c>
      <c r="I64" s="550" t="s">
        <v>1149</v>
      </c>
      <c r="J64" s="550"/>
      <c r="K64" s="406"/>
      <c r="L64" s="256"/>
    </row>
    <row r="65" spans="1:12" ht="60.75" customHeight="1">
      <c r="A65" s="1599">
        <v>53</v>
      </c>
      <c r="B65" s="1447" t="s">
        <v>1009</v>
      </c>
      <c r="C65" s="1531">
        <v>2210</v>
      </c>
      <c r="D65" s="1451">
        <v>1658.68</v>
      </c>
      <c r="E65" s="1600" t="s">
        <v>289</v>
      </c>
      <c r="F65" s="1597">
        <v>1658.68</v>
      </c>
      <c r="G65" s="1445" t="s">
        <v>890</v>
      </c>
      <c r="H65" s="1448" t="s">
        <v>218</v>
      </c>
      <c r="I65" s="550" t="s">
        <v>835</v>
      </c>
      <c r="J65" s="550"/>
      <c r="K65" s="406"/>
      <c r="L65" s="256"/>
    </row>
    <row r="66" spans="1:12" ht="36.75" customHeight="1">
      <c r="A66" s="1601">
        <v>54</v>
      </c>
      <c r="B66" s="1447" t="s">
        <v>1007</v>
      </c>
      <c r="C66" s="1531">
        <v>2210</v>
      </c>
      <c r="D66" s="1451">
        <v>1884.36</v>
      </c>
      <c r="E66" s="1600" t="s">
        <v>289</v>
      </c>
      <c r="F66" s="1597">
        <v>1884.36</v>
      </c>
      <c r="G66" s="1445" t="s">
        <v>890</v>
      </c>
      <c r="H66" s="1448" t="s">
        <v>840</v>
      </c>
      <c r="I66" s="550" t="s">
        <v>511</v>
      </c>
      <c r="J66" s="550"/>
      <c r="K66" s="406"/>
      <c r="L66" s="256"/>
    </row>
    <row r="67" spans="1:12" ht="36.75" customHeight="1">
      <c r="A67" s="1599">
        <v>55</v>
      </c>
      <c r="B67" s="1447" t="s">
        <v>1008</v>
      </c>
      <c r="C67" s="1531">
        <v>2210</v>
      </c>
      <c r="D67" s="1451">
        <v>1000</v>
      </c>
      <c r="E67" s="1600" t="s">
        <v>289</v>
      </c>
      <c r="F67" s="1597"/>
      <c r="G67" s="1445" t="s">
        <v>890</v>
      </c>
      <c r="H67" s="1448" t="s">
        <v>845</v>
      </c>
      <c r="I67" s="550" t="s">
        <v>741</v>
      </c>
      <c r="J67" s="550"/>
      <c r="K67" s="406"/>
      <c r="L67" s="256"/>
    </row>
    <row r="68" spans="1:108" s="348" customFormat="1" ht="85.5" customHeight="1">
      <c r="A68" s="1601">
        <v>56</v>
      </c>
      <c r="B68" s="1447" t="s">
        <v>145</v>
      </c>
      <c r="C68" s="1531">
        <v>2210</v>
      </c>
      <c r="D68" s="1451">
        <v>18714.3</v>
      </c>
      <c r="E68" s="1600" t="s">
        <v>289</v>
      </c>
      <c r="F68" s="1592">
        <v>18714.3</v>
      </c>
      <c r="G68" s="1447" t="s">
        <v>890</v>
      </c>
      <c r="H68" s="1457" t="s">
        <v>904</v>
      </c>
      <c r="I68" s="1407" t="s">
        <v>743</v>
      </c>
      <c r="J68" s="1407"/>
      <c r="K68" s="140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</row>
    <row r="69" spans="1:108" s="348" customFormat="1" ht="33" customHeight="1">
      <c r="A69" s="1599">
        <v>57</v>
      </c>
      <c r="B69" s="1447" t="s">
        <v>514</v>
      </c>
      <c r="C69" s="1531">
        <v>2210</v>
      </c>
      <c r="D69" s="1451">
        <v>1000</v>
      </c>
      <c r="E69" s="1600" t="s">
        <v>289</v>
      </c>
      <c r="F69" s="1592"/>
      <c r="G69" s="1447" t="s">
        <v>890</v>
      </c>
      <c r="H69" s="1457" t="s">
        <v>903</v>
      </c>
      <c r="I69" s="1407"/>
      <c r="J69" s="1407"/>
      <c r="K69" s="140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</row>
    <row r="70" spans="1:12" ht="31.5" customHeight="1">
      <c r="A70" s="1601">
        <v>58</v>
      </c>
      <c r="B70" s="1447" t="s">
        <v>515</v>
      </c>
      <c r="C70" s="1531">
        <v>2210</v>
      </c>
      <c r="D70" s="1451">
        <v>7038.53</v>
      </c>
      <c r="E70" s="1600" t="s">
        <v>289</v>
      </c>
      <c r="F70" s="1597">
        <v>7038.53</v>
      </c>
      <c r="G70" s="1445" t="s">
        <v>890</v>
      </c>
      <c r="H70" s="1448" t="s">
        <v>897</v>
      </c>
      <c r="I70" s="550" t="s">
        <v>745</v>
      </c>
      <c r="J70" s="550"/>
      <c r="K70" s="406"/>
      <c r="L70" s="256"/>
    </row>
    <row r="71" spans="1:12" ht="48" customHeight="1">
      <c r="A71" s="1599">
        <v>59</v>
      </c>
      <c r="B71" s="1447" t="s">
        <v>43</v>
      </c>
      <c r="C71" s="1531">
        <v>2210</v>
      </c>
      <c r="D71" s="1451">
        <v>1000</v>
      </c>
      <c r="E71" s="1600" t="s">
        <v>289</v>
      </c>
      <c r="F71" s="1597"/>
      <c r="G71" s="1445" t="s">
        <v>890</v>
      </c>
      <c r="H71" s="1457" t="s">
        <v>42</v>
      </c>
      <c r="I71" s="550" t="s">
        <v>746</v>
      </c>
      <c r="J71" s="550"/>
      <c r="K71" s="406"/>
      <c r="L71" s="256"/>
    </row>
    <row r="72" spans="1:12" ht="62.25" customHeight="1">
      <c r="A72" s="1601">
        <v>60</v>
      </c>
      <c r="B72" s="1447" t="s">
        <v>1002</v>
      </c>
      <c r="C72" s="1531">
        <v>2210</v>
      </c>
      <c r="D72" s="1451">
        <v>1000</v>
      </c>
      <c r="E72" s="1600" t="s">
        <v>289</v>
      </c>
      <c r="F72" s="1597"/>
      <c r="G72" s="1445" t="s">
        <v>890</v>
      </c>
      <c r="H72" s="1547" t="s">
        <v>734</v>
      </c>
      <c r="I72" s="550" t="s">
        <v>768</v>
      </c>
      <c r="J72" s="550"/>
      <c r="K72" s="406"/>
      <c r="L72" s="256"/>
    </row>
    <row r="73" spans="1:12" ht="37.5" customHeight="1">
      <c r="A73" s="1599">
        <v>61</v>
      </c>
      <c r="B73" s="1447" t="s">
        <v>864</v>
      </c>
      <c r="C73" s="1531">
        <v>2210</v>
      </c>
      <c r="D73" s="1451">
        <v>1000</v>
      </c>
      <c r="E73" s="1600" t="s">
        <v>289</v>
      </c>
      <c r="F73" s="1595"/>
      <c r="G73" s="1445" t="s">
        <v>890</v>
      </c>
      <c r="H73" s="1448" t="s">
        <v>842</v>
      </c>
      <c r="I73" s="550" t="s">
        <v>414</v>
      </c>
      <c r="J73" s="550"/>
      <c r="K73" s="406"/>
      <c r="L73" s="256"/>
    </row>
    <row r="74" spans="1:12" ht="45.75" customHeight="1">
      <c r="A74" s="1601">
        <v>62</v>
      </c>
      <c r="B74" s="1447" t="s">
        <v>1169</v>
      </c>
      <c r="C74" s="1531">
        <v>2210</v>
      </c>
      <c r="D74" s="1451">
        <v>1000</v>
      </c>
      <c r="E74" s="1600" t="s">
        <v>289</v>
      </c>
      <c r="F74" s="1597"/>
      <c r="G74" s="1445" t="s">
        <v>890</v>
      </c>
      <c r="H74" s="1448" t="s">
        <v>219</v>
      </c>
      <c r="I74" s="550" t="s">
        <v>415</v>
      </c>
      <c r="J74" s="550"/>
      <c r="K74" s="406"/>
      <c r="L74" s="256"/>
    </row>
    <row r="75" spans="1:12" ht="22.5" customHeight="1">
      <c r="A75" s="1599">
        <v>63</v>
      </c>
      <c r="B75" s="1447" t="s">
        <v>416</v>
      </c>
      <c r="C75" s="1531">
        <v>2210</v>
      </c>
      <c r="D75" s="1451">
        <v>1000</v>
      </c>
      <c r="E75" s="1600" t="s">
        <v>289</v>
      </c>
      <c r="F75" s="1592"/>
      <c r="G75" s="1447" t="s">
        <v>890</v>
      </c>
      <c r="H75" s="1448" t="s">
        <v>843</v>
      </c>
      <c r="I75" s="550" t="s">
        <v>417</v>
      </c>
      <c r="J75" s="550"/>
      <c r="K75" s="406"/>
      <c r="L75" s="256"/>
    </row>
    <row r="76" spans="1:12" ht="22.5" customHeight="1">
      <c r="A76" s="1601">
        <v>64</v>
      </c>
      <c r="B76" s="1447" t="s">
        <v>1084</v>
      </c>
      <c r="C76" s="1531">
        <v>2210</v>
      </c>
      <c r="D76" s="1451">
        <v>4044</v>
      </c>
      <c r="E76" s="1600" t="s">
        <v>289</v>
      </c>
      <c r="F76" s="1592">
        <v>4044</v>
      </c>
      <c r="G76" s="1447" t="s">
        <v>890</v>
      </c>
      <c r="H76" s="1448" t="s">
        <v>873</v>
      </c>
      <c r="I76" s="550"/>
      <c r="J76" s="550"/>
      <c r="K76" s="406"/>
      <c r="L76" s="256"/>
    </row>
    <row r="77" spans="1:12" ht="21.75" customHeight="1">
      <c r="A77" s="1599">
        <v>65</v>
      </c>
      <c r="B77" s="1447" t="s">
        <v>644</v>
      </c>
      <c r="C77" s="1531">
        <v>2210</v>
      </c>
      <c r="D77" s="1451">
        <v>1000</v>
      </c>
      <c r="E77" s="1600" t="s">
        <v>289</v>
      </c>
      <c r="F77" s="1592"/>
      <c r="G77" s="1447" t="s">
        <v>890</v>
      </c>
      <c r="H77" s="1448" t="s">
        <v>645</v>
      </c>
      <c r="I77" s="550"/>
      <c r="J77" s="550"/>
      <c r="K77" s="406"/>
      <c r="L77" s="256"/>
    </row>
    <row r="78" spans="1:12" ht="22.5" customHeight="1">
      <c r="A78" s="1601">
        <v>66</v>
      </c>
      <c r="B78" s="1447" t="s">
        <v>936</v>
      </c>
      <c r="C78" s="1531">
        <v>2210</v>
      </c>
      <c r="D78" s="1451">
        <v>675</v>
      </c>
      <c r="E78" s="1600" t="s">
        <v>289</v>
      </c>
      <c r="F78" s="1592">
        <v>675</v>
      </c>
      <c r="G78" s="1447" t="s">
        <v>890</v>
      </c>
      <c r="H78" s="1448" t="s">
        <v>844</v>
      </c>
      <c r="I78" s="550"/>
      <c r="J78" s="550"/>
      <c r="K78" s="406"/>
      <c r="L78" s="256"/>
    </row>
    <row r="79" spans="1:12" ht="42" customHeight="1">
      <c r="A79" s="1599">
        <v>67</v>
      </c>
      <c r="B79" s="1447" t="s">
        <v>1010</v>
      </c>
      <c r="C79" s="1531">
        <v>2210</v>
      </c>
      <c r="D79" s="1451">
        <v>1000</v>
      </c>
      <c r="E79" s="1600" t="s">
        <v>289</v>
      </c>
      <c r="F79" s="1594"/>
      <c r="G79" s="1447" t="s">
        <v>890</v>
      </c>
      <c r="H79" s="1448" t="s">
        <v>935</v>
      </c>
      <c r="I79" s="550"/>
      <c r="J79" s="550"/>
      <c r="K79" s="406"/>
      <c r="L79" s="256"/>
    </row>
    <row r="80" spans="1:12" ht="33" customHeight="1">
      <c r="A80" s="1601">
        <v>68</v>
      </c>
      <c r="B80" s="1447" t="s">
        <v>1170</v>
      </c>
      <c r="C80" s="1531">
        <v>2210</v>
      </c>
      <c r="D80" s="1451">
        <v>1288.8</v>
      </c>
      <c r="E80" s="1600" t="s">
        <v>289</v>
      </c>
      <c r="F80" s="1592">
        <v>1288.8</v>
      </c>
      <c r="G80" s="1447" t="s">
        <v>890</v>
      </c>
      <c r="H80" s="1448" t="s">
        <v>269</v>
      </c>
      <c r="I80" s="550"/>
      <c r="J80" s="550"/>
      <c r="K80" s="406"/>
      <c r="L80" s="256"/>
    </row>
    <row r="81" spans="1:12" ht="63" customHeight="1">
      <c r="A81" s="1599">
        <v>69</v>
      </c>
      <c r="B81" s="1447" t="s">
        <v>1171</v>
      </c>
      <c r="C81" s="1531">
        <v>2210</v>
      </c>
      <c r="D81" s="1451">
        <v>1000</v>
      </c>
      <c r="E81" s="1600" t="s">
        <v>289</v>
      </c>
      <c r="F81" s="1594"/>
      <c r="G81" s="1447" t="s">
        <v>890</v>
      </c>
      <c r="H81" s="1448" t="s">
        <v>271</v>
      </c>
      <c r="I81" s="550"/>
      <c r="J81" s="550"/>
      <c r="K81" s="406"/>
      <c r="L81" s="256"/>
    </row>
    <row r="82" spans="1:12" ht="39" customHeight="1">
      <c r="A82" s="1601">
        <v>70</v>
      </c>
      <c r="B82" s="1447" t="s">
        <v>1172</v>
      </c>
      <c r="C82" s="1531">
        <v>2210</v>
      </c>
      <c r="D82" s="1451">
        <v>1000</v>
      </c>
      <c r="E82" s="1600" t="s">
        <v>289</v>
      </c>
      <c r="F82" s="1594"/>
      <c r="G82" s="1447" t="s">
        <v>890</v>
      </c>
      <c r="H82" s="1448" t="s">
        <v>273</v>
      </c>
      <c r="I82" s="550"/>
      <c r="J82" s="550"/>
      <c r="K82" s="406"/>
      <c r="L82" s="256"/>
    </row>
    <row r="83" spans="1:12" ht="79.5" customHeight="1">
      <c r="A83" s="1599">
        <v>71</v>
      </c>
      <c r="B83" s="1447" t="s">
        <v>1173</v>
      </c>
      <c r="C83" s="1531">
        <v>2210</v>
      </c>
      <c r="D83" s="1451">
        <v>1000</v>
      </c>
      <c r="E83" s="1600" t="s">
        <v>289</v>
      </c>
      <c r="F83" s="1594"/>
      <c r="G83" s="1447" t="s">
        <v>890</v>
      </c>
      <c r="H83" s="1448" t="s">
        <v>58</v>
      </c>
      <c r="I83" s="550"/>
      <c r="J83" s="550"/>
      <c r="K83" s="406"/>
      <c r="L83" s="256"/>
    </row>
    <row r="84" spans="1:12" ht="24.75" customHeight="1">
      <c r="A84" s="1601">
        <v>72</v>
      </c>
      <c r="B84" s="1447" t="s">
        <v>747</v>
      </c>
      <c r="C84" s="1531">
        <v>2210</v>
      </c>
      <c r="D84" s="1451">
        <v>1000</v>
      </c>
      <c r="E84" s="1600" t="s">
        <v>289</v>
      </c>
      <c r="F84" s="1594"/>
      <c r="G84" s="1447" t="s">
        <v>890</v>
      </c>
      <c r="H84" s="1448" t="s">
        <v>433</v>
      </c>
      <c r="I84" s="550"/>
      <c r="J84" s="550"/>
      <c r="K84" s="406"/>
      <c r="L84" s="256"/>
    </row>
    <row r="85" spans="1:12" ht="61.5" customHeight="1">
      <c r="A85" s="1599">
        <v>73</v>
      </c>
      <c r="B85" s="1549" t="s">
        <v>1174</v>
      </c>
      <c r="C85" s="1531">
        <v>2210</v>
      </c>
      <c r="D85" s="1451">
        <v>156</v>
      </c>
      <c r="E85" s="1600" t="s">
        <v>289</v>
      </c>
      <c r="F85" s="1594">
        <v>156</v>
      </c>
      <c r="G85" s="1447" t="s">
        <v>890</v>
      </c>
      <c r="H85" s="1457" t="s">
        <v>820</v>
      </c>
      <c r="I85" s="550"/>
      <c r="J85" s="550"/>
      <c r="K85" s="406"/>
      <c r="L85" s="256"/>
    </row>
    <row r="86" spans="1:12" ht="40.5" customHeight="1">
      <c r="A86" s="1601">
        <v>74</v>
      </c>
      <c r="B86" s="1549" t="s">
        <v>402</v>
      </c>
      <c r="C86" s="1531">
        <v>2210</v>
      </c>
      <c r="D86" s="1451">
        <v>1000</v>
      </c>
      <c r="E86" s="1600" t="s">
        <v>289</v>
      </c>
      <c r="F86" s="1594"/>
      <c r="G86" s="1447" t="s">
        <v>890</v>
      </c>
      <c r="H86" s="1457" t="s">
        <v>403</v>
      </c>
      <c r="I86" s="550"/>
      <c r="J86" s="550"/>
      <c r="K86" s="406"/>
      <c r="L86" s="256"/>
    </row>
    <row r="87" spans="1:12" ht="25.5" customHeight="1">
      <c r="A87" s="1599">
        <v>75</v>
      </c>
      <c r="B87" s="1549" t="s">
        <v>88</v>
      </c>
      <c r="C87" s="1531">
        <v>2210</v>
      </c>
      <c r="D87" s="1451">
        <v>1000</v>
      </c>
      <c r="E87" s="1600" t="s">
        <v>289</v>
      </c>
      <c r="F87" s="1592"/>
      <c r="G87" s="1447" t="s">
        <v>890</v>
      </c>
      <c r="H87" s="1457" t="s">
        <v>89</v>
      </c>
      <c r="I87" s="550"/>
      <c r="J87" s="550"/>
      <c r="K87" s="406"/>
      <c r="L87" s="256"/>
    </row>
    <row r="88" spans="1:12" ht="72.75" customHeight="1">
      <c r="A88" s="1601">
        <v>76</v>
      </c>
      <c r="B88" s="1549" t="s">
        <v>1175</v>
      </c>
      <c r="C88" s="1531">
        <v>2210</v>
      </c>
      <c r="D88" s="1451">
        <v>1000</v>
      </c>
      <c r="E88" s="1600" t="s">
        <v>289</v>
      </c>
      <c r="F88" s="1594"/>
      <c r="G88" s="1447" t="s">
        <v>890</v>
      </c>
      <c r="H88" s="1457" t="s">
        <v>628</v>
      </c>
      <c r="I88" s="550"/>
      <c r="J88" s="550"/>
      <c r="K88" s="406"/>
      <c r="L88" s="256"/>
    </row>
    <row r="89" spans="1:108" s="348" customFormat="1" ht="28.5" customHeight="1">
      <c r="A89" s="1599">
        <v>77</v>
      </c>
      <c r="B89" s="1549" t="s">
        <v>1176</v>
      </c>
      <c r="C89" s="1531">
        <v>2210</v>
      </c>
      <c r="D89" s="1451">
        <v>1000</v>
      </c>
      <c r="E89" s="1600" t="s">
        <v>289</v>
      </c>
      <c r="F89" s="1594"/>
      <c r="G89" s="1447" t="s">
        <v>890</v>
      </c>
      <c r="H89" s="1457" t="s">
        <v>816</v>
      </c>
      <c r="I89" s="1407"/>
      <c r="J89" s="1407"/>
      <c r="K89" s="140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256"/>
      <c r="CH89" s="256"/>
      <c r="CI89" s="256"/>
      <c r="CJ89" s="256"/>
      <c r="CK89" s="256"/>
      <c r="CL89" s="256"/>
      <c r="CM89" s="256"/>
      <c r="CN89" s="256"/>
      <c r="CO89" s="256"/>
      <c r="CP89" s="256"/>
      <c r="CQ89" s="256"/>
      <c r="CR89" s="256"/>
      <c r="CS89" s="256"/>
      <c r="CT89" s="256"/>
      <c r="CU89" s="256"/>
      <c r="CV89" s="256"/>
      <c r="CW89" s="256"/>
      <c r="CX89" s="256"/>
      <c r="CY89" s="256"/>
      <c r="CZ89" s="256"/>
      <c r="DA89" s="256"/>
      <c r="DB89" s="256"/>
      <c r="DC89" s="256"/>
      <c r="DD89" s="256"/>
    </row>
    <row r="90" spans="1:108" s="348" customFormat="1" ht="40.5" customHeight="1">
      <c r="A90" s="1601">
        <v>78</v>
      </c>
      <c r="B90" s="1549" t="s">
        <v>1177</v>
      </c>
      <c r="C90" s="1531">
        <v>2210</v>
      </c>
      <c r="D90" s="1451">
        <v>1000</v>
      </c>
      <c r="E90" s="1600" t="s">
        <v>289</v>
      </c>
      <c r="F90" s="1594"/>
      <c r="G90" s="1447" t="s">
        <v>890</v>
      </c>
      <c r="H90" s="1457" t="s">
        <v>356</v>
      </c>
      <c r="I90" s="1407"/>
      <c r="J90" s="1407"/>
      <c r="K90" s="140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  <c r="BX90" s="256"/>
      <c r="BY90" s="256"/>
      <c r="BZ90" s="256"/>
      <c r="CA90" s="256"/>
      <c r="CB90" s="256"/>
      <c r="CC90" s="256"/>
      <c r="CD90" s="256"/>
      <c r="CE90" s="256"/>
      <c r="CF90" s="256"/>
      <c r="CG90" s="256"/>
      <c r="CH90" s="256"/>
      <c r="CI90" s="256"/>
      <c r="CJ90" s="256"/>
      <c r="CK90" s="256"/>
      <c r="CL90" s="256"/>
      <c r="CM90" s="256"/>
      <c r="CN90" s="256"/>
      <c r="CO90" s="256"/>
      <c r="CP90" s="256"/>
      <c r="CQ90" s="256"/>
      <c r="CR90" s="256"/>
      <c r="CS90" s="256"/>
      <c r="CT90" s="256"/>
      <c r="CU90" s="256"/>
      <c r="CV90" s="256"/>
      <c r="CW90" s="256"/>
      <c r="CX90" s="256"/>
      <c r="CY90" s="256"/>
      <c r="CZ90" s="256"/>
      <c r="DA90" s="256"/>
      <c r="DB90" s="256"/>
      <c r="DC90" s="256"/>
      <c r="DD90" s="256"/>
    </row>
    <row r="91" spans="1:12" ht="54.75" customHeight="1">
      <c r="A91" s="1599">
        <v>79</v>
      </c>
      <c r="B91" s="1549" t="s">
        <v>500</v>
      </c>
      <c r="C91" s="1531">
        <v>2210</v>
      </c>
      <c r="D91" s="1451">
        <v>1000</v>
      </c>
      <c r="E91" s="1600" t="s">
        <v>289</v>
      </c>
      <c r="F91" s="1594"/>
      <c r="G91" s="1447" t="s">
        <v>890</v>
      </c>
      <c r="H91" s="1457" t="s">
        <v>501</v>
      </c>
      <c r="I91" s="550"/>
      <c r="J91" s="550"/>
      <c r="K91" s="406"/>
      <c r="L91" s="256"/>
    </row>
    <row r="92" spans="1:12" ht="36" customHeight="1">
      <c r="A92" s="1601">
        <v>80</v>
      </c>
      <c r="B92" s="1549" t="s">
        <v>116</v>
      </c>
      <c r="C92" s="1531">
        <v>2210</v>
      </c>
      <c r="D92" s="1450">
        <v>508.44</v>
      </c>
      <c r="E92" s="1600" t="s">
        <v>289</v>
      </c>
      <c r="F92" s="1594">
        <v>508.44</v>
      </c>
      <c r="G92" s="1447" t="s">
        <v>890</v>
      </c>
      <c r="H92" s="1457" t="s">
        <v>366</v>
      </c>
      <c r="I92" s="550"/>
      <c r="J92" s="550"/>
      <c r="K92" s="406"/>
      <c r="L92" s="256"/>
    </row>
    <row r="93" spans="1:12" ht="0.75" customHeight="1" thickBot="1">
      <c r="A93" s="1602">
        <v>81</v>
      </c>
      <c r="B93" s="1603" t="s">
        <v>155</v>
      </c>
      <c r="C93" s="1619">
        <v>2210</v>
      </c>
      <c r="D93" s="1621">
        <v>83332.5</v>
      </c>
      <c r="E93" s="1622" t="s">
        <v>289</v>
      </c>
      <c r="F93" s="1595">
        <v>83332.5</v>
      </c>
      <c r="G93" s="1447" t="s">
        <v>890</v>
      </c>
      <c r="H93" s="1447"/>
      <c r="I93" s="550"/>
      <c r="J93" s="550"/>
      <c r="K93" s="406"/>
      <c r="L93" s="256"/>
    </row>
    <row r="94" spans="1:12" ht="24" customHeight="1" hidden="1">
      <c r="A94" s="1623"/>
      <c r="B94" s="1598" t="s">
        <v>201</v>
      </c>
      <c r="C94" s="1608">
        <v>2210</v>
      </c>
      <c r="D94" s="1450">
        <f>SUM(D13:D93)</f>
        <v>1267305.5</v>
      </c>
      <c r="E94" s="1624" t="s">
        <v>289</v>
      </c>
      <c r="F94" s="1459">
        <f>SUM(F13:F93)</f>
        <v>1135054.6800000002</v>
      </c>
      <c r="G94" s="1445"/>
      <c r="H94" s="1445"/>
      <c r="I94" s="550"/>
      <c r="J94" s="550"/>
      <c r="K94" s="406"/>
      <c r="L94" s="256"/>
    </row>
    <row r="95" spans="1:12" ht="39" customHeight="1" hidden="1">
      <c r="A95" s="1531"/>
      <c r="B95" s="1579" t="s">
        <v>623</v>
      </c>
      <c r="C95" s="1531">
        <v>2210</v>
      </c>
      <c r="D95" s="1451">
        <f>D96</f>
        <v>472545</v>
      </c>
      <c r="E95" s="1457" t="s">
        <v>289</v>
      </c>
      <c r="F95" s="1459">
        <f>F96</f>
        <v>310627</v>
      </c>
      <c r="G95" s="1445"/>
      <c r="H95" s="1445"/>
      <c r="I95" s="550"/>
      <c r="J95" s="550"/>
      <c r="K95" s="406"/>
      <c r="L95" s="256"/>
    </row>
    <row r="96" spans="1:12" ht="63.75" customHeight="1" hidden="1">
      <c r="A96" s="1531">
        <v>81</v>
      </c>
      <c r="B96" s="1625" t="s">
        <v>1186</v>
      </c>
      <c r="C96" s="1531">
        <v>2210</v>
      </c>
      <c r="D96" s="1451">
        <v>472545</v>
      </c>
      <c r="E96" s="1457" t="s">
        <v>289</v>
      </c>
      <c r="F96" s="1459">
        <v>310627</v>
      </c>
      <c r="G96" s="1445" t="s">
        <v>509</v>
      </c>
      <c r="H96" s="1442" t="s">
        <v>179</v>
      </c>
      <c r="I96" s="550"/>
      <c r="J96" s="550"/>
      <c r="K96" s="406"/>
      <c r="L96" s="256"/>
    </row>
    <row r="97" spans="1:12" ht="27.75" customHeight="1" hidden="1">
      <c r="A97" s="1531"/>
      <c r="B97" s="1626" t="s">
        <v>875</v>
      </c>
      <c r="C97" s="1531">
        <v>2210</v>
      </c>
      <c r="D97" s="1451">
        <f>SUM(D94+D95)</f>
        <v>1739850.5</v>
      </c>
      <c r="E97" s="1457" t="s">
        <v>289</v>
      </c>
      <c r="F97" s="1459">
        <f>F94+F96</f>
        <v>1445681.6800000002</v>
      </c>
      <c r="G97" s="1445"/>
      <c r="H97" s="1445"/>
      <c r="I97" s="550"/>
      <c r="J97" s="550"/>
      <c r="K97" s="406"/>
      <c r="L97" s="256"/>
    </row>
    <row r="98" spans="1:12" ht="24" customHeight="1" hidden="1">
      <c r="A98" s="1531"/>
      <c r="B98" s="1627" t="s">
        <v>1024</v>
      </c>
      <c r="C98" s="1531">
        <v>2210</v>
      </c>
      <c r="D98" s="1451">
        <v>1577932.5</v>
      </c>
      <c r="E98" s="1457" t="s">
        <v>289</v>
      </c>
      <c r="F98" s="1458">
        <v>1577932.5</v>
      </c>
      <c r="G98" s="1445"/>
      <c r="H98" s="1445"/>
      <c r="I98" s="550"/>
      <c r="J98" s="550"/>
      <c r="K98" s="406"/>
      <c r="L98" s="256"/>
    </row>
    <row r="99" spans="1:12" ht="18.75" hidden="1">
      <c r="A99" s="1530"/>
      <c r="B99" s="1447" t="s">
        <v>1029</v>
      </c>
      <c r="C99" s="1531">
        <v>2210</v>
      </c>
      <c r="D99" s="1451">
        <f>D98-D94-D95</f>
        <v>-161918</v>
      </c>
      <c r="E99" s="1457" t="s">
        <v>289</v>
      </c>
      <c r="F99" s="1452"/>
      <c r="G99" s="1445"/>
      <c r="H99" s="1445"/>
      <c r="I99" s="551"/>
      <c r="J99" s="551"/>
      <c r="K99" s="406"/>
      <c r="L99" s="256"/>
    </row>
    <row r="100" spans="1:12" ht="52.5" customHeight="1" thickBot="1">
      <c r="A100" s="1883" t="s">
        <v>160</v>
      </c>
      <c r="B100" s="1884"/>
      <c r="C100" s="1884"/>
      <c r="D100" s="1884"/>
      <c r="E100" s="1885"/>
      <c r="F100" s="1461"/>
      <c r="G100" s="1440"/>
      <c r="H100" s="1441"/>
      <c r="I100" s="541"/>
      <c r="J100" s="560"/>
      <c r="L100" t="s">
        <v>796</v>
      </c>
    </row>
    <row r="101" spans="1:11" ht="56.25" customHeight="1">
      <c r="A101" s="1715">
        <v>81</v>
      </c>
      <c r="B101" s="1675" t="s">
        <v>265</v>
      </c>
      <c r="C101" s="1682">
        <v>2240</v>
      </c>
      <c r="D101" s="1726">
        <v>99980</v>
      </c>
      <c r="E101" s="1718" t="s">
        <v>289</v>
      </c>
      <c r="F101" s="1669">
        <v>99973.2</v>
      </c>
      <c r="G101" s="1462" t="s">
        <v>888</v>
      </c>
      <c r="H101" s="1463" t="s">
        <v>250</v>
      </c>
      <c r="I101" s="799" t="s">
        <v>727</v>
      </c>
      <c r="J101" s="799" t="s">
        <v>727</v>
      </c>
      <c r="K101" s="401" t="s">
        <v>710</v>
      </c>
    </row>
    <row r="102" spans="1:11" ht="57" customHeight="1" thickBot="1">
      <c r="A102" s="1607">
        <v>82</v>
      </c>
      <c r="B102" s="1447" t="s">
        <v>266</v>
      </c>
      <c r="C102" s="1531">
        <v>2240</v>
      </c>
      <c r="D102" s="1727">
        <v>70000</v>
      </c>
      <c r="E102" s="1719" t="s">
        <v>289</v>
      </c>
      <c r="F102" s="1591">
        <v>58623.32</v>
      </c>
      <c r="G102" s="1462" t="s">
        <v>888</v>
      </c>
      <c r="H102" s="1464" t="s">
        <v>846</v>
      </c>
      <c r="I102" s="719" t="s">
        <v>215</v>
      </c>
      <c r="J102" s="878" t="s">
        <v>215</v>
      </c>
      <c r="K102" s="401" t="s">
        <v>685</v>
      </c>
    </row>
    <row r="103" spans="1:11" ht="26.25" customHeight="1">
      <c r="A103" s="1715">
        <v>83</v>
      </c>
      <c r="B103" s="1447" t="s">
        <v>504</v>
      </c>
      <c r="C103" s="1531">
        <v>2240</v>
      </c>
      <c r="D103" s="1728">
        <v>30100</v>
      </c>
      <c r="E103" s="1719" t="s">
        <v>289</v>
      </c>
      <c r="F103" s="1669">
        <v>22221.08</v>
      </c>
      <c r="G103" s="1462" t="s">
        <v>888</v>
      </c>
      <c r="H103" s="1454" t="s">
        <v>46</v>
      </c>
      <c r="I103" s="799" t="s">
        <v>694</v>
      </c>
      <c r="J103" s="927" t="s">
        <v>694</v>
      </c>
      <c r="K103" s="401"/>
    </row>
    <row r="104" spans="1:12" ht="56.25" customHeight="1" thickBot="1">
      <c r="A104" s="1607">
        <v>84</v>
      </c>
      <c r="B104" s="1447" t="s">
        <v>1076</v>
      </c>
      <c r="C104" s="1531">
        <v>2240</v>
      </c>
      <c r="D104" s="1727">
        <v>5000</v>
      </c>
      <c r="E104" s="1719" t="s">
        <v>289</v>
      </c>
      <c r="F104" s="1591">
        <v>4536</v>
      </c>
      <c r="G104" s="1462" t="s">
        <v>888</v>
      </c>
      <c r="H104" s="1454" t="s">
        <v>46</v>
      </c>
      <c r="I104" s="719" t="s">
        <v>1080</v>
      </c>
      <c r="J104" s="573" t="s">
        <v>1080</v>
      </c>
      <c r="K104" s="401" t="s">
        <v>1080</v>
      </c>
      <c r="L104" t="s">
        <v>688</v>
      </c>
    </row>
    <row r="105" spans="1:108" s="348" customFormat="1" ht="45.75" customHeight="1">
      <c r="A105" s="1715">
        <v>85</v>
      </c>
      <c r="B105" s="1447" t="s">
        <v>146</v>
      </c>
      <c r="C105" s="1531">
        <v>2240</v>
      </c>
      <c r="D105" s="1728">
        <v>24000</v>
      </c>
      <c r="E105" s="1719" t="s">
        <v>289</v>
      </c>
      <c r="F105" s="1590">
        <v>22629.37</v>
      </c>
      <c r="G105" s="1538" t="s">
        <v>981</v>
      </c>
      <c r="H105" s="1539" t="s">
        <v>847</v>
      </c>
      <c r="I105" s="892" t="s">
        <v>847</v>
      </c>
      <c r="J105" s="892"/>
      <c r="K105" s="1408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  <c r="BX105" s="256"/>
      <c r="BY105" s="256"/>
      <c r="BZ105" s="256"/>
      <c r="CA105" s="256"/>
      <c r="CB105" s="256"/>
      <c r="CC105" s="256"/>
      <c r="CD105" s="256"/>
      <c r="CE105" s="256"/>
      <c r="CF105" s="256"/>
      <c r="CG105" s="256"/>
      <c r="CH105" s="256"/>
      <c r="CI105" s="256"/>
      <c r="CJ105" s="256"/>
      <c r="CK105" s="256"/>
      <c r="CL105" s="256"/>
      <c r="CM105" s="256"/>
      <c r="CN105" s="256"/>
      <c r="CO105" s="256"/>
      <c r="CP105" s="256"/>
      <c r="CQ105" s="256"/>
      <c r="CR105" s="256"/>
      <c r="CS105" s="256"/>
      <c r="CT105" s="256"/>
      <c r="CU105" s="256"/>
      <c r="CV105" s="256"/>
      <c r="CW105" s="256"/>
      <c r="CX105" s="256"/>
      <c r="CY105" s="256"/>
      <c r="CZ105" s="256"/>
      <c r="DA105" s="256"/>
      <c r="DB105" s="256"/>
      <c r="DC105" s="256"/>
      <c r="DD105" s="256"/>
    </row>
    <row r="106" spans="1:12" ht="43.5" customHeight="1" thickBot="1">
      <c r="A106" s="1607">
        <v>86</v>
      </c>
      <c r="B106" s="1447" t="s">
        <v>147</v>
      </c>
      <c r="C106" s="1531">
        <v>2240</v>
      </c>
      <c r="D106" s="1728">
        <v>3800</v>
      </c>
      <c r="E106" s="1719" t="s">
        <v>289</v>
      </c>
      <c r="F106" s="1591">
        <v>787.45</v>
      </c>
      <c r="G106" s="1462" t="s">
        <v>888</v>
      </c>
      <c r="H106" s="1556" t="s">
        <v>847</v>
      </c>
      <c r="I106" s="719" t="s">
        <v>694</v>
      </c>
      <c r="J106" s="928" t="s">
        <v>694</v>
      </c>
      <c r="L106" s="402"/>
    </row>
    <row r="107" spans="1:12" ht="58.5" customHeight="1">
      <c r="A107" s="1715">
        <v>87</v>
      </c>
      <c r="B107" s="1447" t="s">
        <v>148</v>
      </c>
      <c r="C107" s="1531">
        <v>2240</v>
      </c>
      <c r="D107" s="1728">
        <v>20000</v>
      </c>
      <c r="E107" s="1719" t="s">
        <v>289</v>
      </c>
      <c r="F107" s="1591">
        <v>15275.07</v>
      </c>
      <c r="G107" s="1462" t="s">
        <v>888</v>
      </c>
      <c r="H107" s="1556" t="s">
        <v>847</v>
      </c>
      <c r="I107" s="719"/>
      <c r="J107" s="928"/>
      <c r="L107" s="402"/>
    </row>
    <row r="108" spans="1:11" ht="59.25" customHeight="1">
      <c r="A108" s="1531">
        <v>88</v>
      </c>
      <c r="B108" s="1447" t="s">
        <v>203</v>
      </c>
      <c r="C108" s="1531">
        <v>2240</v>
      </c>
      <c r="D108" s="1578">
        <v>45000</v>
      </c>
      <c r="E108" s="1719" t="s">
        <v>289</v>
      </c>
      <c r="F108" s="1591">
        <v>43832.45</v>
      </c>
      <c r="G108" s="1462" t="s">
        <v>981</v>
      </c>
      <c r="H108" s="1555" t="s">
        <v>189</v>
      </c>
      <c r="I108" s="799" t="s">
        <v>189</v>
      </c>
      <c r="J108" s="892"/>
      <c r="K108" s="401"/>
    </row>
    <row r="109" spans="1:12" ht="75" customHeight="1">
      <c r="A109" s="1607">
        <v>89</v>
      </c>
      <c r="B109" s="1598" t="s">
        <v>554</v>
      </c>
      <c r="C109" s="1608">
        <v>2240</v>
      </c>
      <c r="D109" s="1741">
        <v>32000</v>
      </c>
      <c r="E109" s="1719" t="s">
        <v>289</v>
      </c>
      <c r="F109" s="1591">
        <v>31229.8</v>
      </c>
      <c r="G109" s="1462" t="s">
        <v>888</v>
      </c>
      <c r="H109" s="1555" t="s">
        <v>189</v>
      </c>
      <c r="I109" s="719" t="s">
        <v>690</v>
      </c>
      <c r="J109" s="883" t="s">
        <v>690</v>
      </c>
      <c r="K109" t="s">
        <v>690</v>
      </c>
      <c r="L109" s="401"/>
    </row>
    <row r="110" spans="1:11" ht="75.75" customHeight="1" thickBot="1">
      <c r="A110" s="1607">
        <v>90</v>
      </c>
      <c r="B110" s="1447" t="s">
        <v>902</v>
      </c>
      <c r="C110" s="1531">
        <v>2240</v>
      </c>
      <c r="D110" s="1728">
        <v>8000</v>
      </c>
      <c r="E110" s="1719" t="s">
        <v>289</v>
      </c>
      <c r="F110" s="1591">
        <v>7810.44</v>
      </c>
      <c r="G110" s="1462" t="s">
        <v>888</v>
      </c>
      <c r="H110" s="1555" t="s">
        <v>189</v>
      </c>
      <c r="I110" s="799" t="s">
        <v>69</v>
      </c>
      <c r="J110" s="892"/>
      <c r="K110" s="401"/>
    </row>
    <row r="111" spans="1:12" ht="73.5" customHeight="1">
      <c r="A111" s="1715">
        <v>91</v>
      </c>
      <c r="B111" s="1447" t="s">
        <v>149</v>
      </c>
      <c r="C111" s="1531">
        <v>2240</v>
      </c>
      <c r="D111" s="1728">
        <v>15400.44</v>
      </c>
      <c r="E111" s="1719" t="s">
        <v>289</v>
      </c>
      <c r="F111" s="1591">
        <v>10059.6</v>
      </c>
      <c r="G111" s="1462" t="s">
        <v>888</v>
      </c>
      <c r="H111" s="1466" t="s">
        <v>1194</v>
      </c>
      <c r="I111" s="799" t="s">
        <v>728</v>
      </c>
      <c r="J111" s="799" t="s">
        <v>728</v>
      </c>
      <c r="L111" s="401"/>
    </row>
    <row r="112" spans="1:11" ht="36" customHeight="1" thickBot="1">
      <c r="A112" s="1607">
        <v>92</v>
      </c>
      <c r="B112" s="1447" t="s">
        <v>252</v>
      </c>
      <c r="C112" s="1531">
        <v>2240</v>
      </c>
      <c r="D112" s="1727">
        <v>70000</v>
      </c>
      <c r="E112" s="1719" t="s">
        <v>289</v>
      </c>
      <c r="F112" s="1591">
        <v>69338.4</v>
      </c>
      <c r="G112" s="1462" t="s">
        <v>888</v>
      </c>
      <c r="H112" s="1466" t="s">
        <v>251</v>
      </c>
      <c r="I112" s="719" t="s">
        <v>687</v>
      </c>
      <c r="J112" s="573" t="s">
        <v>687</v>
      </c>
      <c r="K112" s="401"/>
    </row>
    <row r="113" spans="1:12" ht="75.75" customHeight="1">
      <c r="A113" s="1715">
        <v>93</v>
      </c>
      <c r="B113" s="1447" t="s">
        <v>278</v>
      </c>
      <c r="C113" s="1531">
        <v>2240</v>
      </c>
      <c r="D113" s="1728">
        <v>30000</v>
      </c>
      <c r="E113" s="1719" t="s">
        <v>289</v>
      </c>
      <c r="F113" s="1591">
        <v>23504.8</v>
      </c>
      <c r="G113" s="1462" t="s">
        <v>888</v>
      </c>
      <c r="H113" s="1543" t="s">
        <v>68</v>
      </c>
      <c r="I113" s="798" t="s">
        <v>730</v>
      </c>
      <c r="J113" s="881" t="s">
        <v>730</v>
      </c>
      <c r="L113" s="401"/>
    </row>
    <row r="114" spans="1:11" ht="82.5" customHeight="1" thickBot="1">
      <c r="A114" s="1607">
        <v>94</v>
      </c>
      <c r="B114" s="1447" t="s">
        <v>277</v>
      </c>
      <c r="C114" s="1531">
        <v>2240</v>
      </c>
      <c r="D114" s="1728">
        <v>3000</v>
      </c>
      <c r="E114" s="1719" t="s">
        <v>289</v>
      </c>
      <c r="F114" s="1669">
        <v>1860</v>
      </c>
      <c r="G114" s="1462" t="s">
        <v>888</v>
      </c>
      <c r="H114" s="1543" t="s">
        <v>68</v>
      </c>
      <c r="I114" s="799" t="s">
        <v>730</v>
      </c>
      <c r="J114" s="881" t="s">
        <v>730</v>
      </c>
      <c r="K114" s="487" t="s">
        <v>731</v>
      </c>
    </row>
    <row r="115" spans="1:12" ht="57" customHeight="1">
      <c r="A115" s="1715">
        <v>95</v>
      </c>
      <c r="B115" s="1447" t="s">
        <v>459</v>
      </c>
      <c r="C115" s="1531">
        <v>2240</v>
      </c>
      <c r="D115" s="1727">
        <v>89000</v>
      </c>
      <c r="E115" s="1719" t="s">
        <v>289</v>
      </c>
      <c r="F115" s="1591">
        <v>85866.96</v>
      </c>
      <c r="G115" s="1462" t="s">
        <v>888</v>
      </c>
      <c r="H115" s="1465" t="s">
        <v>69</v>
      </c>
      <c r="I115" s="719" t="s">
        <v>212</v>
      </c>
      <c r="J115" s="573" t="s">
        <v>212</v>
      </c>
      <c r="K115" t="s">
        <v>690</v>
      </c>
      <c r="L115" s="487" t="s">
        <v>213</v>
      </c>
    </row>
    <row r="116" spans="1:12" ht="54" customHeight="1" thickBot="1">
      <c r="A116" s="1607">
        <v>96</v>
      </c>
      <c r="B116" s="1447" t="s">
        <v>279</v>
      </c>
      <c r="C116" s="1531">
        <v>2240</v>
      </c>
      <c r="D116" s="1728">
        <v>3000</v>
      </c>
      <c r="E116" s="1719" t="s">
        <v>289</v>
      </c>
      <c r="F116" s="1591">
        <v>2400</v>
      </c>
      <c r="G116" s="1462" t="s">
        <v>888</v>
      </c>
      <c r="H116" s="1464" t="s">
        <v>70</v>
      </c>
      <c r="I116" s="799" t="s">
        <v>670</v>
      </c>
      <c r="J116" s="798" t="s">
        <v>670</v>
      </c>
      <c r="L116" s="401"/>
    </row>
    <row r="117" spans="1:13" ht="57.75" customHeight="1">
      <c r="A117" s="1715">
        <v>97</v>
      </c>
      <c r="B117" s="1447" t="s">
        <v>871</v>
      </c>
      <c r="C117" s="1531">
        <v>2240</v>
      </c>
      <c r="D117" s="1727">
        <v>99000</v>
      </c>
      <c r="E117" s="1719" t="s">
        <v>289</v>
      </c>
      <c r="F117" s="1591">
        <v>95948.7</v>
      </c>
      <c r="G117" s="1467" t="s">
        <v>1105</v>
      </c>
      <c r="H117" s="1464" t="s">
        <v>71</v>
      </c>
      <c r="I117" s="799" t="s">
        <v>677</v>
      </c>
      <c r="J117" s="798" t="s">
        <v>685</v>
      </c>
      <c r="M117" s="429"/>
    </row>
    <row r="118" spans="1:108" s="244" customFormat="1" ht="62.25" customHeight="1" thickBot="1">
      <c r="A118" s="1607">
        <v>98</v>
      </c>
      <c r="B118" s="1447" t="s">
        <v>894</v>
      </c>
      <c r="C118" s="1531">
        <v>2240</v>
      </c>
      <c r="D118" s="1728">
        <v>99100</v>
      </c>
      <c r="E118" s="1719" t="s">
        <v>289</v>
      </c>
      <c r="F118" s="1591">
        <v>99063.36</v>
      </c>
      <c r="G118" s="1462" t="s">
        <v>888</v>
      </c>
      <c r="H118" s="1465" t="s">
        <v>1192</v>
      </c>
      <c r="I118" s="799" t="s">
        <v>683</v>
      </c>
      <c r="J118" s="798" t="s">
        <v>683</v>
      </c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29"/>
      <c r="AT118" s="429"/>
      <c r="AU118" s="429"/>
      <c r="AV118" s="429"/>
      <c r="AW118" s="429"/>
      <c r="AX118" s="429"/>
      <c r="AY118" s="429"/>
      <c r="AZ118" s="429"/>
      <c r="BA118" s="429"/>
      <c r="BB118" s="429"/>
      <c r="BC118" s="429"/>
      <c r="BD118" s="429"/>
      <c r="BE118" s="429"/>
      <c r="BF118" s="429"/>
      <c r="BG118" s="429"/>
      <c r="BH118" s="429"/>
      <c r="BI118" s="429"/>
      <c r="BJ118" s="429"/>
      <c r="BK118" s="429"/>
      <c r="BL118" s="429"/>
      <c r="BM118" s="429"/>
      <c r="BN118" s="429"/>
      <c r="BO118" s="429"/>
      <c r="BP118" s="429"/>
      <c r="BQ118" s="429"/>
      <c r="BR118" s="429"/>
      <c r="BS118" s="429"/>
      <c r="BT118" s="429"/>
      <c r="BU118" s="429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429"/>
      <c r="CG118" s="429"/>
      <c r="CH118" s="429"/>
      <c r="CI118" s="429"/>
      <c r="CJ118" s="429"/>
      <c r="CK118" s="429"/>
      <c r="CL118" s="429"/>
      <c r="CM118" s="429"/>
      <c r="CN118" s="429"/>
      <c r="CO118" s="429"/>
      <c r="CP118" s="429"/>
      <c r="CQ118" s="429"/>
      <c r="CR118" s="429"/>
      <c r="CS118" s="429"/>
      <c r="CT118" s="429"/>
      <c r="CU118" s="429"/>
      <c r="CV118" s="429"/>
      <c r="CW118" s="429"/>
      <c r="CX118" s="429"/>
      <c r="CY118" s="429"/>
      <c r="CZ118" s="429"/>
      <c r="DA118" s="429"/>
      <c r="DB118" s="429"/>
      <c r="DC118" s="429"/>
      <c r="DD118" s="429"/>
    </row>
    <row r="119" spans="1:108" s="244" customFormat="1" ht="43.5" customHeight="1">
      <c r="A119" s="1715">
        <v>99</v>
      </c>
      <c r="B119" s="1447" t="s">
        <v>1191</v>
      </c>
      <c r="C119" s="1447">
        <v>2240</v>
      </c>
      <c r="D119" s="1727">
        <v>35200</v>
      </c>
      <c r="E119" s="1719" t="s">
        <v>289</v>
      </c>
      <c r="F119" s="1669">
        <v>24584.68</v>
      </c>
      <c r="G119" s="1462" t="s">
        <v>888</v>
      </c>
      <c r="H119" s="1465" t="s">
        <v>1193</v>
      </c>
      <c r="I119" s="573"/>
      <c r="J119" s="573"/>
      <c r="K119"/>
      <c r="L119" s="346"/>
      <c r="M119" s="256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429"/>
      <c r="AL119" s="429"/>
      <c r="AM119" s="429"/>
      <c r="AN119" s="429"/>
      <c r="AO119" s="429"/>
      <c r="AP119" s="429"/>
      <c r="AQ119" s="429"/>
      <c r="AR119" s="429"/>
      <c r="AS119" s="429"/>
      <c r="AT119" s="429"/>
      <c r="AU119" s="429"/>
      <c r="AV119" s="429"/>
      <c r="AW119" s="429"/>
      <c r="AX119" s="429"/>
      <c r="AY119" s="429"/>
      <c r="AZ119" s="429"/>
      <c r="BA119" s="429"/>
      <c r="BB119" s="429"/>
      <c r="BC119" s="429"/>
      <c r="BD119" s="429"/>
      <c r="BE119" s="429"/>
      <c r="BF119" s="429"/>
      <c r="BG119" s="429"/>
      <c r="BH119" s="429"/>
      <c r="BI119" s="429"/>
      <c r="BJ119" s="429"/>
      <c r="BK119" s="429"/>
      <c r="BL119" s="429"/>
      <c r="BM119" s="429"/>
      <c r="BN119" s="429"/>
      <c r="BO119" s="429"/>
      <c r="BP119" s="429"/>
      <c r="BQ119" s="429"/>
      <c r="BR119" s="429"/>
      <c r="BS119" s="429"/>
      <c r="BT119" s="429"/>
      <c r="BU119" s="429"/>
      <c r="BV119" s="429"/>
      <c r="BW119" s="429"/>
      <c r="BX119" s="429"/>
      <c r="BY119" s="429"/>
      <c r="BZ119" s="429"/>
      <c r="CA119" s="429"/>
      <c r="CB119" s="429"/>
      <c r="CC119" s="429"/>
      <c r="CD119" s="429"/>
      <c r="CE119" s="429"/>
      <c r="CF119" s="429"/>
      <c r="CG119" s="429"/>
      <c r="CH119" s="429"/>
      <c r="CI119" s="429"/>
      <c r="CJ119" s="429"/>
      <c r="CK119" s="429"/>
      <c r="CL119" s="429"/>
      <c r="CM119" s="429"/>
      <c r="CN119" s="429"/>
      <c r="CO119" s="429"/>
      <c r="CP119" s="429"/>
      <c r="CQ119" s="429"/>
      <c r="CR119" s="429"/>
      <c r="CS119" s="429"/>
      <c r="CT119" s="429"/>
      <c r="CU119" s="429"/>
      <c r="CV119" s="429"/>
      <c r="CW119" s="429"/>
      <c r="CX119" s="429"/>
      <c r="CY119" s="429"/>
      <c r="CZ119" s="429"/>
      <c r="DA119" s="429"/>
      <c r="DB119" s="429"/>
      <c r="DC119" s="429"/>
      <c r="DD119" s="429"/>
    </row>
    <row r="120" spans="1:108" s="355" customFormat="1" ht="53.25" customHeight="1" thickBot="1">
      <c r="A120" s="1607">
        <v>100</v>
      </c>
      <c r="B120" s="1447" t="s">
        <v>95</v>
      </c>
      <c r="C120" s="1531">
        <v>2240</v>
      </c>
      <c r="D120" s="1727">
        <v>99900</v>
      </c>
      <c r="E120" s="1719" t="s">
        <v>289</v>
      </c>
      <c r="F120" s="1591">
        <v>77333.1</v>
      </c>
      <c r="G120" s="1462" t="s">
        <v>888</v>
      </c>
      <c r="H120" s="1465" t="s">
        <v>77</v>
      </c>
      <c r="I120" s="966" t="s">
        <v>695</v>
      </c>
      <c r="J120" s="966" t="s">
        <v>695</v>
      </c>
      <c r="K120" s="372" t="s">
        <v>696</v>
      </c>
      <c r="L120" s="372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  <c r="BP120" s="256"/>
      <c r="BQ120" s="256"/>
      <c r="BR120" s="256"/>
      <c r="BS120" s="256"/>
      <c r="BT120" s="256"/>
      <c r="BU120" s="256"/>
      <c r="BV120" s="256"/>
      <c r="BW120" s="256"/>
      <c r="BX120" s="256"/>
      <c r="BY120" s="256"/>
      <c r="BZ120" s="256"/>
      <c r="CA120" s="256"/>
      <c r="CB120" s="256"/>
      <c r="CC120" s="256"/>
      <c r="CD120" s="256"/>
      <c r="CE120" s="256"/>
      <c r="CF120" s="256"/>
      <c r="CG120" s="256"/>
      <c r="CH120" s="256"/>
      <c r="CI120" s="256"/>
      <c r="CJ120" s="256"/>
      <c r="CK120" s="256"/>
      <c r="CL120" s="256"/>
      <c r="CM120" s="256"/>
      <c r="CN120" s="256"/>
      <c r="CO120" s="256"/>
      <c r="CP120" s="256"/>
      <c r="CQ120" s="256"/>
      <c r="CR120" s="256"/>
      <c r="CS120" s="256"/>
      <c r="CT120" s="256"/>
      <c r="CU120" s="256"/>
      <c r="CV120" s="256"/>
      <c r="CW120" s="256"/>
      <c r="CX120" s="256"/>
      <c r="CY120" s="256"/>
      <c r="CZ120" s="256"/>
      <c r="DA120" s="256"/>
      <c r="DB120" s="256"/>
      <c r="DC120" s="256"/>
      <c r="DD120" s="256"/>
    </row>
    <row r="121" spans="1:11" ht="42.75" customHeight="1">
      <c r="A121" s="1715">
        <v>101</v>
      </c>
      <c r="B121" s="1447" t="s">
        <v>895</v>
      </c>
      <c r="C121" s="1531">
        <v>2240</v>
      </c>
      <c r="D121" s="1728">
        <v>119000</v>
      </c>
      <c r="E121" s="1719" t="s">
        <v>289</v>
      </c>
      <c r="F121" s="1591">
        <v>112580</v>
      </c>
      <c r="G121" s="1462" t="s">
        <v>888</v>
      </c>
      <c r="H121" s="1464" t="s">
        <v>73</v>
      </c>
      <c r="I121" s="719" t="s">
        <v>680</v>
      </c>
      <c r="J121" s="573" t="s">
        <v>680</v>
      </c>
      <c r="K121" s="487" t="s">
        <v>211</v>
      </c>
    </row>
    <row r="122" spans="1:11" ht="54.75" customHeight="1" thickBot="1">
      <c r="A122" s="1607">
        <v>102</v>
      </c>
      <c r="B122" s="1447" t="s">
        <v>1188</v>
      </c>
      <c r="C122" s="1531">
        <v>2240</v>
      </c>
      <c r="D122" s="1728">
        <v>6000</v>
      </c>
      <c r="E122" s="1719" t="s">
        <v>289</v>
      </c>
      <c r="F122" s="1591">
        <v>2074.75</v>
      </c>
      <c r="G122" s="1467" t="s">
        <v>829</v>
      </c>
      <c r="H122" s="1464" t="s">
        <v>1187</v>
      </c>
      <c r="I122" s="719"/>
      <c r="J122" s="573"/>
      <c r="K122" s="487"/>
    </row>
    <row r="123" spans="1:12" ht="42.75" customHeight="1">
      <c r="A123" s="1715">
        <v>103</v>
      </c>
      <c r="B123" s="1447" t="s">
        <v>896</v>
      </c>
      <c r="C123" s="1531">
        <v>2240</v>
      </c>
      <c r="D123" s="1728">
        <v>6000</v>
      </c>
      <c r="E123" s="1719" t="s">
        <v>289</v>
      </c>
      <c r="F123" s="1591">
        <v>2338.8</v>
      </c>
      <c r="G123" s="1462" t="s">
        <v>890</v>
      </c>
      <c r="H123" s="1464" t="s">
        <v>74</v>
      </c>
      <c r="I123" s="799" t="s">
        <v>672</v>
      </c>
      <c r="J123" s="798" t="s">
        <v>672</v>
      </c>
      <c r="L123" s="401"/>
    </row>
    <row r="124" spans="1:12" ht="57.75" customHeight="1" thickBot="1">
      <c r="A124" s="1607">
        <v>104</v>
      </c>
      <c r="B124" s="1447" t="s">
        <v>1073</v>
      </c>
      <c r="C124" s="1531">
        <v>2240</v>
      </c>
      <c r="D124" s="1728">
        <v>20000</v>
      </c>
      <c r="E124" s="1719" t="s">
        <v>289</v>
      </c>
      <c r="F124" s="1591">
        <v>12252</v>
      </c>
      <c r="G124" s="1462" t="s">
        <v>888</v>
      </c>
      <c r="H124" s="1468" t="s">
        <v>1</v>
      </c>
      <c r="I124" s="719" t="s">
        <v>690</v>
      </c>
      <c r="J124" s="883" t="s">
        <v>690</v>
      </c>
      <c r="L124" s="420"/>
    </row>
    <row r="125" spans="1:10" ht="60.75" customHeight="1">
      <c r="A125" s="1715">
        <v>105</v>
      </c>
      <c r="B125" s="1447" t="s">
        <v>506</v>
      </c>
      <c r="C125" s="1531">
        <v>2240</v>
      </c>
      <c r="D125" s="1727">
        <v>30000</v>
      </c>
      <c r="E125" s="1719" t="s">
        <v>289</v>
      </c>
      <c r="F125" s="1591">
        <v>29204.06</v>
      </c>
      <c r="G125" s="1462" t="s">
        <v>888</v>
      </c>
      <c r="H125" s="1464" t="s">
        <v>76</v>
      </c>
      <c r="I125" s="719" t="s">
        <v>694</v>
      </c>
      <c r="J125" s="928" t="s">
        <v>694</v>
      </c>
    </row>
    <row r="126" spans="1:108" s="355" customFormat="1" ht="62.25" customHeight="1" thickBot="1">
      <c r="A126" s="1607">
        <v>106</v>
      </c>
      <c r="B126" s="1447" t="s">
        <v>28</v>
      </c>
      <c r="C126" s="1531">
        <v>2240</v>
      </c>
      <c r="D126" s="1727">
        <v>31000</v>
      </c>
      <c r="E126" s="1719" t="s">
        <v>289</v>
      </c>
      <c r="F126" s="1591">
        <v>30443.31</v>
      </c>
      <c r="G126" s="1469" t="s">
        <v>888</v>
      </c>
      <c r="H126" s="1545" t="s">
        <v>29</v>
      </c>
      <c r="I126" s="719" t="s">
        <v>215</v>
      </c>
      <c r="J126" s="719" t="s">
        <v>215</v>
      </c>
      <c r="K126" s="1542" t="s">
        <v>678</v>
      </c>
      <c r="L126" s="372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256"/>
      <c r="BL126" s="256"/>
      <c r="BM126" s="256"/>
      <c r="BN126" s="256"/>
      <c r="BO126" s="256"/>
      <c r="BP126" s="256"/>
      <c r="BQ126" s="256"/>
      <c r="BR126" s="256"/>
      <c r="BS126" s="256"/>
      <c r="BT126" s="256"/>
      <c r="BU126" s="256"/>
      <c r="BV126" s="256"/>
      <c r="BW126" s="256"/>
      <c r="BX126" s="256"/>
      <c r="BY126" s="256"/>
      <c r="BZ126" s="256"/>
      <c r="CA126" s="256"/>
      <c r="CB126" s="256"/>
      <c r="CC126" s="256"/>
      <c r="CD126" s="256"/>
      <c r="CE126" s="256"/>
      <c r="CF126" s="256"/>
      <c r="CG126" s="256"/>
      <c r="CH126" s="256"/>
      <c r="CI126" s="256"/>
      <c r="CJ126" s="256"/>
      <c r="CK126" s="256"/>
      <c r="CL126" s="256"/>
      <c r="CM126" s="256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</row>
    <row r="127" spans="1:108" s="355" customFormat="1" ht="54" customHeight="1">
      <c r="A127" s="1715">
        <v>107</v>
      </c>
      <c r="B127" s="1447" t="s">
        <v>66</v>
      </c>
      <c r="C127" s="1531">
        <v>2240</v>
      </c>
      <c r="D127" s="1727">
        <v>66100</v>
      </c>
      <c r="E127" s="1719" t="s">
        <v>289</v>
      </c>
      <c r="F127" s="1591">
        <v>58932.54</v>
      </c>
      <c r="G127" s="1469" t="s">
        <v>890</v>
      </c>
      <c r="H127" s="1545" t="s">
        <v>29</v>
      </c>
      <c r="I127" s="719"/>
      <c r="J127" s="719"/>
      <c r="K127" s="1544"/>
      <c r="L127" s="372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56"/>
      <c r="AO127" s="256"/>
      <c r="AP127" s="256"/>
      <c r="AQ127" s="256"/>
      <c r="AR127" s="256"/>
      <c r="AS127" s="256"/>
      <c r="AT127" s="256"/>
      <c r="AU127" s="256"/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256"/>
      <c r="BL127" s="256"/>
      <c r="BM127" s="256"/>
      <c r="BN127" s="256"/>
      <c r="BO127" s="256"/>
      <c r="BP127" s="256"/>
      <c r="BQ127" s="256"/>
      <c r="BR127" s="256"/>
      <c r="BS127" s="256"/>
      <c r="BT127" s="256"/>
      <c r="BU127" s="256"/>
      <c r="BV127" s="256"/>
      <c r="BW127" s="256"/>
      <c r="BX127" s="256"/>
      <c r="BY127" s="256"/>
      <c r="BZ127" s="256"/>
      <c r="CA127" s="256"/>
      <c r="CB127" s="256"/>
      <c r="CC127" s="256"/>
      <c r="CD127" s="256"/>
      <c r="CE127" s="256"/>
      <c r="CF127" s="256"/>
      <c r="CG127" s="256"/>
      <c r="CH127" s="256"/>
      <c r="CI127" s="256"/>
      <c r="CJ127" s="256"/>
      <c r="CK127" s="256"/>
      <c r="CL127" s="256"/>
      <c r="CM127" s="256"/>
      <c r="CN127" s="256"/>
      <c r="CO127" s="256"/>
      <c r="CP127" s="256"/>
      <c r="CQ127" s="256"/>
      <c r="CR127" s="256"/>
      <c r="CS127" s="256"/>
      <c r="CT127" s="256"/>
      <c r="CU127" s="256"/>
      <c r="CV127" s="256"/>
      <c r="CW127" s="256"/>
      <c r="CX127" s="256"/>
      <c r="CY127" s="256"/>
      <c r="CZ127" s="256"/>
      <c r="DA127" s="256"/>
      <c r="DB127" s="256"/>
      <c r="DC127" s="256"/>
      <c r="DD127" s="256"/>
    </row>
    <row r="128" spans="1:108" s="348" customFormat="1" ht="48" customHeight="1" thickBot="1">
      <c r="A128" s="1607">
        <v>108</v>
      </c>
      <c r="B128" s="1447" t="s">
        <v>1086</v>
      </c>
      <c r="C128" s="1531">
        <v>2240</v>
      </c>
      <c r="D128" s="1728">
        <v>40000</v>
      </c>
      <c r="E128" s="1719" t="s">
        <v>289</v>
      </c>
      <c r="F128" s="1670">
        <v>39600</v>
      </c>
      <c r="G128" s="1734" t="s">
        <v>888</v>
      </c>
      <c r="H128" s="1735" t="s">
        <v>1085</v>
      </c>
      <c r="I128" s="925" t="s">
        <v>697</v>
      </c>
      <c r="J128" s="925" t="s">
        <v>697</v>
      </c>
      <c r="K128" s="1406"/>
      <c r="L128" s="1406"/>
      <c r="M128" s="429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256"/>
      <c r="BL128" s="256"/>
      <c r="BM128" s="256"/>
      <c r="BN128" s="256"/>
      <c r="BO128" s="256"/>
      <c r="BP128" s="256"/>
      <c r="BQ128" s="256"/>
      <c r="BR128" s="256"/>
      <c r="BS128" s="256"/>
      <c r="BT128" s="256"/>
      <c r="BU128" s="256"/>
      <c r="BV128" s="256"/>
      <c r="BW128" s="256"/>
      <c r="BX128" s="256"/>
      <c r="BY128" s="256"/>
      <c r="BZ128" s="256"/>
      <c r="CA128" s="256"/>
      <c r="CB128" s="256"/>
      <c r="CC128" s="256"/>
      <c r="CD128" s="256"/>
      <c r="CE128" s="256"/>
      <c r="CF128" s="256"/>
      <c r="CG128" s="256"/>
      <c r="CH128" s="256"/>
      <c r="CI128" s="256"/>
      <c r="CJ128" s="256"/>
      <c r="CK128" s="256"/>
      <c r="CL128" s="256"/>
      <c r="CM128" s="256"/>
      <c r="CN128" s="256"/>
      <c r="CO128" s="256"/>
      <c r="CP128" s="256"/>
      <c r="CQ128" s="256"/>
      <c r="CR128" s="256"/>
      <c r="CS128" s="256"/>
      <c r="CT128" s="256"/>
      <c r="CU128" s="256"/>
      <c r="CV128" s="256"/>
      <c r="CW128" s="256"/>
      <c r="CX128" s="256"/>
      <c r="CY128" s="256"/>
      <c r="CZ128" s="256"/>
      <c r="DA128" s="256"/>
      <c r="DB128" s="256"/>
      <c r="DC128" s="256"/>
      <c r="DD128" s="256"/>
    </row>
    <row r="129" spans="1:13" ht="63" customHeight="1">
      <c r="A129" s="1715">
        <v>109</v>
      </c>
      <c r="B129" s="1447" t="s">
        <v>516</v>
      </c>
      <c r="C129" s="1531">
        <v>2240</v>
      </c>
      <c r="D129" s="1727">
        <v>1000</v>
      </c>
      <c r="E129" s="1719" t="s">
        <v>289</v>
      </c>
      <c r="F129" s="1669">
        <v>931.82</v>
      </c>
      <c r="G129" s="1467" t="s">
        <v>195</v>
      </c>
      <c r="H129" s="1540" t="s">
        <v>2</v>
      </c>
      <c r="I129" s="719" t="s">
        <v>684</v>
      </c>
      <c r="J129" s="929" t="s">
        <v>684</v>
      </c>
      <c r="K129" t="s">
        <v>727</v>
      </c>
      <c r="L129" s="487" t="s">
        <v>210</v>
      </c>
      <c r="M129" s="429"/>
    </row>
    <row r="130" spans="1:108" s="244" customFormat="1" ht="45" customHeight="1" thickBot="1">
      <c r="A130" s="1607">
        <v>110</v>
      </c>
      <c r="B130" s="1447" t="s">
        <v>1088</v>
      </c>
      <c r="C130" s="1531">
        <v>2240</v>
      </c>
      <c r="D130" s="1728">
        <v>7000</v>
      </c>
      <c r="E130" s="1719" t="s">
        <v>289</v>
      </c>
      <c r="F130" s="1669"/>
      <c r="G130" s="1462" t="s">
        <v>888</v>
      </c>
      <c r="H130" s="1464" t="s">
        <v>3</v>
      </c>
      <c r="I130" s="799" t="s">
        <v>674</v>
      </c>
      <c r="J130" s="798" t="s">
        <v>674</v>
      </c>
      <c r="M130" s="256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  <c r="AN130" s="429"/>
      <c r="AO130" s="429"/>
      <c r="AP130" s="429"/>
      <c r="AQ130" s="429"/>
      <c r="AR130" s="429"/>
      <c r="AS130" s="429"/>
      <c r="AT130" s="429"/>
      <c r="AU130" s="429"/>
      <c r="AV130" s="429"/>
      <c r="AW130" s="429"/>
      <c r="AX130" s="429"/>
      <c r="AY130" s="429"/>
      <c r="AZ130" s="429"/>
      <c r="BA130" s="429"/>
      <c r="BB130" s="429"/>
      <c r="BC130" s="429"/>
      <c r="BD130" s="429"/>
      <c r="BE130" s="429"/>
      <c r="BF130" s="429"/>
      <c r="BG130" s="429"/>
      <c r="BH130" s="429"/>
      <c r="BI130" s="429"/>
      <c r="BJ130" s="429"/>
      <c r="BK130" s="429"/>
      <c r="BL130" s="429"/>
      <c r="BM130" s="429"/>
      <c r="BN130" s="429"/>
      <c r="BO130" s="429"/>
      <c r="BP130" s="429"/>
      <c r="BQ130" s="429"/>
      <c r="BR130" s="429"/>
      <c r="BS130" s="429"/>
      <c r="BT130" s="429"/>
      <c r="BU130" s="429"/>
      <c r="BV130" s="429"/>
      <c r="BW130" s="429"/>
      <c r="BX130" s="429"/>
      <c r="BY130" s="429"/>
      <c r="BZ130" s="429"/>
      <c r="CA130" s="429"/>
      <c r="CB130" s="429"/>
      <c r="CC130" s="429"/>
      <c r="CD130" s="429"/>
      <c r="CE130" s="429"/>
      <c r="CF130" s="429"/>
      <c r="CG130" s="429"/>
      <c r="CH130" s="429"/>
      <c r="CI130" s="429"/>
      <c r="CJ130" s="429"/>
      <c r="CK130" s="429"/>
      <c r="CL130" s="429"/>
      <c r="CM130" s="429"/>
      <c r="CN130" s="429"/>
      <c r="CO130" s="429"/>
      <c r="CP130" s="429"/>
      <c r="CQ130" s="429"/>
      <c r="CR130" s="429"/>
      <c r="CS130" s="429"/>
      <c r="CT130" s="429"/>
      <c r="CU130" s="429"/>
      <c r="CV130" s="429"/>
      <c r="CW130" s="429"/>
      <c r="CX130" s="429"/>
      <c r="CY130" s="429"/>
      <c r="CZ130" s="429"/>
      <c r="DA130" s="429"/>
      <c r="DB130" s="429"/>
      <c r="DC130" s="429"/>
      <c r="DD130" s="429"/>
    </row>
    <row r="131" spans="1:13" ht="55.5" customHeight="1">
      <c r="A131" s="1715">
        <v>111</v>
      </c>
      <c r="B131" s="1447" t="s">
        <v>154</v>
      </c>
      <c r="C131" s="1531">
        <v>2240</v>
      </c>
      <c r="D131" s="1728">
        <v>2000</v>
      </c>
      <c r="E131" s="1719" t="s">
        <v>289</v>
      </c>
      <c r="F131" s="1669">
        <v>306</v>
      </c>
      <c r="G131" s="1462" t="s">
        <v>890</v>
      </c>
      <c r="H131" s="1468" t="s">
        <v>407</v>
      </c>
      <c r="I131" s="965" t="s">
        <v>700</v>
      </c>
      <c r="J131" s="550" t="s">
        <v>700</v>
      </c>
      <c r="L131" s="422"/>
      <c r="M131" s="429"/>
    </row>
    <row r="132" spans="1:108" s="244" customFormat="1" ht="42.75" customHeight="1" thickBot="1">
      <c r="A132" s="1607">
        <v>112</v>
      </c>
      <c r="B132" s="1447" t="s">
        <v>756</v>
      </c>
      <c r="C132" s="1531">
        <v>2240</v>
      </c>
      <c r="D132" s="1727">
        <v>4000</v>
      </c>
      <c r="E132" s="1719" t="s">
        <v>289</v>
      </c>
      <c r="F132" s="1701">
        <v>2363.37</v>
      </c>
      <c r="G132" s="1470" t="s">
        <v>890</v>
      </c>
      <c r="H132" s="1464" t="s">
        <v>926</v>
      </c>
      <c r="I132" s="720" t="s">
        <v>573</v>
      </c>
      <c r="J132" s="799" t="s">
        <v>573</v>
      </c>
      <c r="K132" s="395"/>
      <c r="L132" s="395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29"/>
      <c r="AU132" s="429"/>
      <c r="AV132" s="429"/>
      <c r="AW132" s="429"/>
      <c r="AX132" s="429"/>
      <c r="AY132" s="429"/>
      <c r="AZ132" s="429"/>
      <c r="BA132" s="429"/>
      <c r="BB132" s="429"/>
      <c r="BC132" s="429"/>
      <c r="BD132" s="429"/>
      <c r="BE132" s="429"/>
      <c r="BF132" s="429"/>
      <c r="BG132" s="429"/>
      <c r="BH132" s="429"/>
      <c r="BI132" s="429"/>
      <c r="BJ132" s="429"/>
      <c r="BK132" s="429"/>
      <c r="BL132" s="429"/>
      <c r="BM132" s="429"/>
      <c r="BN132" s="429"/>
      <c r="BO132" s="429"/>
      <c r="BP132" s="429"/>
      <c r="BQ132" s="429"/>
      <c r="BR132" s="429"/>
      <c r="BS132" s="429"/>
      <c r="BT132" s="429"/>
      <c r="BU132" s="429"/>
      <c r="BV132" s="429"/>
      <c r="BW132" s="429"/>
      <c r="BX132" s="429"/>
      <c r="BY132" s="429"/>
      <c r="BZ132" s="429"/>
      <c r="CA132" s="429"/>
      <c r="CB132" s="429"/>
      <c r="CC132" s="429"/>
      <c r="CD132" s="429"/>
      <c r="CE132" s="429"/>
      <c r="CF132" s="429"/>
      <c r="CG132" s="429"/>
      <c r="CH132" s="429"/>
      <c r="CI132" s="429"/>
      <c r="CJ132" s="429"/>
      <c r="CK132" s="429"/>
      <c r="CL132" s="429"/>
      <c r="CM132" s="429"/>
      <c r="CN132" s="429"/>
      <c r="CO132" s="429"/>
      <c r="CP132" s="429"/>
      <c r="CQ132" s="429"/>
      <c r="CR132" s="429"/>
      <c r="CS132" s="429"/>
      <c r="CT132" s="429"/>
      <c r="CU132" s="429"/>
      <c r="CV132" s="429"/>
      <c r="CW132" s="429"/>
      <c r="CX132" s="429"/>
      <c r="CY132" s="429"/>
      <c r="CZ132" s="429"/>
      <c r="DA132" s="429"/>
      <c r="DB132" s="429"/>
      <c r="DC132" s="429"/>
      <c r="DD132" s="429"/>
    </row>
    <row r="133" spans="1:108" s="356" customFormat="1" ht="62.25" customHeight="1">
      <c r="A133" s="1715">
        <v>113</v>
      </c>
      <c r="B133" s="1447" t="s">
        <v>757</v>
      </c>
      <c r="C133" s="1531">
        <v>2240</v>
      </c>
      <c r="D133" s="1727">
        <v>99900</v>
      </c>
      <c r="E133" s="1719" t="s">
        <v>289</v>
      </c>
      <c r="F133" s="1591">
        <v>99477.96</v>
      </c>
      <c r="G133" s="1469" t="s">
        <v>890</v>
      </c>
      <c r="H133" s="1465" t="s">
        <v>48</v>
      </c>
      <c r="I133" s="965" t="s">
        <v>678</v>
      </c>
      <c r="J133" s="965" t="s">
        <v>678</v>
      </c>
      <c r="K133" s="395"/>
      <c r="L133" s="358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29"/>
      <c r="AT133" s="429"/>
      <c r="AU133" s="429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429"/>
      <c r="BJ133" s="429"/>
      <c r="BK133" s="429"/>
      <c r="BL133" s="429"/>
      <c r="BM133" s="429"/>
      <c r="BN133" s="429"/>
      <c r="BO133" s="429"/>
      <c r="BP133" s="429"/>
      <c r="BQ133" s="429"/>
      <c r="BR133" s="429"/>
      <c r="BS133" s="429"/>
      <c r="BT133" s="429"/>
      <c r="BU133" s="429"/>
      <c r="BV133" s="429"/>
      <c r="BW133" s="429"/>
      <c r="BX133" s="429"/>
      <c r="BY133" s="429"/>
      <c r="BZ133" s="429"/>
      <c r="CA133" s="429"/>
      <c r="CB133" s="429"/>
      <c r="CC133" s="429"/>
      <c r="CD133" s="429"/>
      <c r="CE133" s="429"/>
      <c r="CF133" s="429"/>
      <c r="CG133" s="429"/>
      <c r="CH133" s="429"/>
      <c r="CI133" s="429"/>
      <c r="CJ133" s="429"/>
      <c r="CK133" s="429"/>
      <c r="CL133" s="429"/>
      <c r="CM133" s="429"/>
      <c r="CN133" s="429"/>
      <c r="CO133" s="429"/>
      <c r="CP133" s="429"/>
      <c r="CQ133" s="429"/>
      <c r="CR133" s="429"/>
      <c r="CS133" s="429"/>
      <c r="CT133" s="429"/>
      <c r="CU133" s="429"/>
      <c r="CV133" s="429"/>
      <c r="CW133" s="429"/>
      <c r="CX133" s="429"/>
      <c r="CY133" s="429"/>
      <c r="CZ133" s="429"/>
      <c r="DA133" s="429"/>
      <c r="DB133" s="429"/>
      <c r="DC133" s="429"/>
      <c r="DD133" s="429"/>
    </row>
    <row r="134" spans="1:108" s="244" customFormat="1" ht="80.25" customHeight="1" thickBot="1">
      <c r="A134" s="1607">
        <v>114</v>
      </c>
      <c r="B134" s="1447" t="s">
        <v>1178</v>
      </c>
      <c r="C134" s="1531">
        <v>2240</v>
      </c>
      <c r="D134" s="1728">
        <v>15000</v>
      </c>
      <c r="E134" s="1719" t="s">
        <v>289</v>
      </c>
      <c r="F134" s="1669">
        <v>10482</v>
      </c>
      <c r="G134" s="1462" t="s">
        <v>890</v>
      </c>
      <c r="H134" s="1464" t="s">
        <v>925</v>
      </c>
      <c r="I134" s="965" t="s">
        <v>669</v>
      </c>
      <c r="J134" s="550" t="s">
        <v>669</v>
      </c>
      <c r="L134" s="401"/>
      <c r="M134" s="256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  <c r="AN134" s="429"/>
      <c r="AO134" s="429"/>
      <c r="AP134" s="429"/>
      <c r="AQ134" s="429"/>
      <c r="AR134" s="429"/>
      <c r="AS134" s="429"/>
      <c r="AT134" s="429"/>
      <c r="AU134" s="429"/>
      <c r="AV134" s="429"/>
      <c r="AW134" s="429"/>
      <c r="AX134" s="429"/>
      <c r="AY134" s="429"/>
      <c r="AZ134" s="429"/>
      <c r="BA134" s="429"/>
      <c r="BB134" s="429"/>
      <c r="BC134" s="429"/>
      <c r="BD134" s="429"/>
      <c r="BE134" s="429"/>
      <c r="BF134" s="429"/>
      <c r="BG134" s="429"/>
      <c r="BH134" s="429"/>
      <c r="BI134" s="429"/>
      <c r="BJ134" s="429"/>
      <c r="BK134" s="429"/>
      <c r="BL134" s="429"/>
      <c r="BM134" s="429"/>
      <c r="BN134" s="429"/>
      <c r="BO134" s="429"/>
      <c r="BP134" s="429"/>
      <c r="BQ134" s="429"/>
      <c r="BR134" s="429"/>
      <c r="BS134" s="429"/>
      <c r="BT134" s="429"/>
      <c r="BU134" s="429"/>
      <c r="BV134" s="429"/>
      <c r="BW134" s="429"/>
      <c r="BX134" s="429"/>
      <c r="BY134" s="429"/>
      <c r="BZ134" s="429"/>
      <c r="CA134" s="429"/>
      <c r="CB134" s="429"/>
      <c r="CC134" s="429"/>
      <c r="CD134" s="429"/>
      <c r="CE134" s="429"/>
      <c r="CF134" s="429"/>
      <c r="CG134" s="429"/>
      <c r="CH134" s="429"/>
      <c r="CI134" s="429"/>
      <c r="CJ134" s="429"/>
      <c r="CK134" s="429"/>
      <c r="CL134" s="429"/>
      <c r="CM134" s="429"/>
      <c r="CN134" s="429"/>
      <c r="CO134" s="429"/>
      <c r="CP134" s="429"/>
      <c r="CQ134" s="429"/>
      <c r="CR134" s="429"/>
      <c r="CS134" s="429"/>
      <c r="CT134" s="429"/>
      <c r="CU134" s="429"/>
      <c r="CV134" s="429"/>
      <c r="CW134" s="429"/>
      <c r="CX134" s="429"/>
      <c r="CY134" s="429"/>
      <c r="CZ134" s="429"/>
      <c r="DA134" s="429"/>
      <c r="DB134" s="429"/>
      <c r="DC134" s="429"/>
      <c r="DD134" s="429"/>
    </row>
    <row r="135" spans="1:12" ht="52.5" customHeight="1">
      <c r="A135" s="1715">
        <v>115</v>
      </c>
      <c r="B135" s="1532" t="s">
        <v>761</v>
      </c>
      <c r="C135" s="1531">
        <v>2240</v>
      </c>
      <c r="D135" s="1728">
        <v>20000</v>
      </c>
      <c r="E135" s="1719" t="s">
        <v>289</v>
      </c>
      <c r="F135" s="1669">
        <v>16858.42</v>
      </c>
      <c r="G135" s="1462" t="s">
        <v>890</v>
      </c>
      <c r="H135" s="1464" t="s">
        <v>927</v>
      </c>
      <c r="I135" s="965" t="s">
        <v>701</v>
      </c>
      <c r="J135" s="550" t="s">
        <v>701</v>
      </c>
      <c r="K135" s="423"/>
      <c r="L135" s="28"/>
    </row>
    <row r="136" spans="1:12" ht="72.75" customHeight="1" thickBot="1">
      <c r="A136" s="1607">
        <v>116</v>
      </c>
      <c r="B136" s="1447" t="s">
        <v>256</v>
      </c>
      <c r="C136" s="1531">
        <v>2240</v>
      </c>
      <c r="D136" s="1728">
        <v>12000</v>
      </c>
      <c r="E136" s="1719" t="s">
        <v>289</v>
      </c>
      <c r="F136" s="1591"/>
      <c r="G136" s="1462" t="s">
        <v>890</v>
      </c>
      <c r="H136" s="1465" t="s">
        <v>197</v>
      </c>
      <c r="I136" s="799" t="s">
        <v>197</v>
      </c>
      <c r="J136" s="892" t="s">
        <v>197</v>
      </c>
      <c r="K136" s="423"/>
      <c r="L136" s="28"/>
    </row>
    <row r="137" spans="1:13" ht="39.75" customHeight="1">
      <c r="A137" s="1715">
        <v>117</v>
      </c>
      <c r="B137" s="1447" t="s">
        <v>503</v>
      </c>
      <c r="C137" s="1531">
        <v>2240</v>
      </c>
      <c r="D137" s="1728">
        <v>119700</v>
      </c>
      <c r="E137" s="1719" t="s">
        <v>289</v>
      </c>
      <c r="F137" s="1591">
        <v>117580.06</v>
      </c>
      <c r="G137" s="1469" t="s">
        <v>890</v>
      </c>
      <c r="H137" s="1465" t="s">
        <v>198</v>
      </c>
      <c r="I137" s="799" t="s">
        <v>198</v>
      </c>
      <c r="J137" s="892" t="s">
        <v>198</v>
      </c>
      <c r="K137" s="423"/>
      <c r="L137" s="28"/>
      <c r="M137" s="429"/>
    </row>
    <row r="138" spans="1:108" s="244" customFormat="1" ht="59.25" customHeight="1" thickBot="1">
      <c r="A138" s="1607">
        <v>118</v>
      </c>
      <c r="B138" s="1447" t="s">
        <v>36</v>
      </c>
      <c r="C138" s="1531">
        <v>2240</v>
      </c>
      <c r="D138" s="1727">
        <v>10000</v>
      </c>
      <c r="E138" s="1719" t="s">
        <v>289</v>
      </c>
      <c r="F138" s="1701">
        <v>8862</v>
      </c>
      <c r="G138" s="1471" t="s">
        <v>890</v>
      </c>
      <c r="H138" s="1464" t="s">
        <v>848</v>
      </c>
      <c r="I138" s="550" t="s">
        <v>687</v>
      </c>
      <c r="J138" s="550" t="s">
        <v>687</v>
      </c>
      <c r="K138" s="358"/>
      <c r="L138" s="249"/>
      <c r="M138" s="429"/>
      <c r="N138" s="429"/>
      <c r="O138" s="42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  <c r="AA138" s="429"/>
      <c r="AB138" s="429"/>
      <c r="AC138" s="429"/>
      <c r="AD138" s="429"/>
      <c r="AE138" s="429"/>
      <c r="AF138" s="429"/>
      <c r="AG138" s="429"/>
      <c r="AH138" s="429"/>
      <c r="AI138" s="429"/>
      <c r="AJ138" s="429"/>
      <c r="AK138" s="429"/>
      <c r="AL138" s="429"/>
      <c r="AM138" s="429"/>
      <c r="AN138" s="429"/>
      <c r="AO138" s="429"/>
      <c r="AP138" s="429"/>
      <c r="AQ138" s="429"/>
      <c r="AR138" s="429"/>
      <c r="AS138" s="429"/>
      <c r="AT138" s="429"/>
      <c r="AU138" s="429"/>
      <c r="AV138" s="429"/>
      <c r="AW138" s="429"/>
      <c r="AX138" s="429"/>
      <c r="AY138" s="429"/>
      <c r="AZ138" s="429"/>
      <c r="BA138" s="429"/>
      <c r="BB138" s="429"/>
      <c r="BC138" s="429"/>
      <c r="BD138" s="429"/>
      <c r="BE138" s="429"/>
      <c r="BF138" s="429"/>
      <c r="BG138" s="429"/>
      <c r="BH138" s="429"/>
      <c r="BI138" s="429"/>
      <c r="BJ138" s="429"/>
      <c r="BK138" s="429"/>
      <c r="BL138" s="429"/>
      <c r="BM138" s="429"/>
      <c r="BN138" s="429"/>
      <c r="BO138" s="429"/>
      <c r="BP138" s="429"/>
      <c r="BQ138" s="429"/>
      <c r="BR138" s="429"/>
      <c r="BS138" s="429"/>
      <c r="BT138" s="429"/>
      <c r="BU138" s="429"/>
      <c r="BV138" s="429"/>
      <c r="BW138" s="429"/>
      <c r="BX138" s="429"/>
      <c r="BY138" s="429"/>
      <c r="BZ138" s="429"/>
      <c r="CA138" s="429"/>
      <c r="CB138" s="429"/>
      <c r="CC138" s="429"/>
      <c r="CD138" s="429"/>
      <c r="CE138" s="429"/>
      <c r="CF138" s="429"/>
      <c r="CG138" s="429"/>
      <c r="CH138" s="429"/>
      <c r="CI138" s="429"/>
      <c r="CJ138" s="429"/>
      <c r="CK138" s="429"/>
      <c r="CL138" s="429"/>
      <c r="CM138" s="429"/>
      <c r="CN138" s="429"/>
      <c r="CO138" s="429"/>
      <c r="CP138" s="429"/>
      <c r="CQ138" s="429"/>
      <c r="CR138" s="429"/>
      <c r="CS138" s="429"/>
      <c r="CT138" s="429"/>
      <c r="CU138" s="429"/>
      <c r="CV138" s="429"/>
      <c r="CW138" s="429"/>
      <c r="CX138" s="429"/>
      <c r="CY138" s="429"/>
      <c r="CZ138" s="429"/>
      <c r="DA138" s="429"/>
      <c r="DB138" s="429"/>
      <c r="DC138" s="429"/>
      <c r="DD138" s="429"/>
    </row>
    <row r="139" spans="1:108" s="244" customFormat="1" ht="40.5" customHeight="1">
      <c r="A139" s="1715">
        <v>119</v>
      </c>
      <c r="B139" s="1447" t="s">
        <v>257</v>
      </c>
      <c r="C139" s="1531">
        <v>2240</v>
      </c>
      <c r="D139" s="1728">
        <v>99000</v>
      </c>
      <c r="E139" s="1719" t="s">
        <v>289</v>
      </c>
      <c r="F139" s="1591">
        <v>98280</v>
      </c>
      <c r="G139" s="1472" t="s">
        <v>888</v>
      </c>
      <c r="H139" s="1465" t="s">
        <v>196</v>
      </c>
      <c r="I139" s="799" t="s">
        <v>196</v>
      </c>
      <c r="J139" s="892" t="s">
        <v>196</v>
      </c>
      <c r="K139" s="877" t="s">
        <v>681</v>
      </c>
      <c r="L139" s="346"/>
      <c r="M139" s="429"/>
      <c r="N139" s="429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  <c r="AA139" s="429"/>
      <c r="AB139" s="429"/>
      <c r="AC139" s="429"/>
      <c r="AD139" s="429"/>
      <c r="AE139" s="429"/>
      <c r="AF139" s="429"/>
      <c r="AG139" s="429"/>
      <c r="AH139" s="429"/>
      <c r="AI139" s="429"/>
      <c r="AJ139" s="429"/>
      <c r="AK139" s="429"/>
      <c r="AL139" s="429"/>
      <c r="AM139" s="429"/>
      <c r="AN139" s="429"/>
      <c r="AO139" s="429"/>
      <c r="AP139" s="429"/>
      <c r="AQ139" s="429"/>
      <c r="AR139" s="429"/>
      <c r="AS139" s="429"/>
      <c r="AT139" s="429"/>
      <c r="AU139" s="429"/>
      <c r="AV139" s="429"/>
      <c r="AW139" s="429"/>
      <c r="AX139" s="429"/>
      <c r="AY139" s="429"/>
      <c r="AZ139" s="429"/>
      <c r="BA139" s="429"/>
      <c r="BB139" s="429"/>
      <c r="BC139" s="429"/>
      <c r="BD139" s="429"/>
      <c r="BE139" s="429"/>
      <c r="BF139" s="429"/>
      <c r="BG139" s="429"/>
      <c r="BH139" s="429"/>
      <c r="BI139" s="429"/>
      <c r="BJ139" s="429"/>
      <c r="BK139" s="429"/>
      <c r="BL139" s="429"/>
      <c r="BM139" s="429"/>
      <c r="BN139" s="429"/>
      <c r="BO139" s="429"/>
      <c r="BP139" s="429"/>
      <c r="BQ139" s="429"/>
      <c r="BR139" s="429"/>
      <c r="BS139" s="429"/>
      <c r="BT139" s="429"/>
      <c r="BU139" s="429"/>
      <c r="BV139" s="429"/>
      <c r="BW139" s="429"/>
      <c r="BX139" s="429"/>
      <c r="BY139" s="429"/>
      <c r="BZ139" s="429"/>
      <c r="CA139" s="429"/>
      <c r="CB139" s="429"/>
      <c r="CC139" s="429"/>
      <c r="CD139" s="429"/>
      <c r="CE139" s="429"/>
      <c r="CF139" s="429"/>
      <c r="CG139" s="429"/>
      <c r="CH139" s="429"/>
      <c r="CI139" s="429"/>
      <c r="CJ139" s="429"/>
      <c r="CK139" s="429"/>
      <c r="CL139" s="429"/>
      <c r="CM139" s="429"/>
      <c r="CN139" s="429"/>
      <c r="CO139" s="429"/>
      <c r="CP139" s="429"/>
      <c r="CQ139" s="429"/>
      <c r="CR139" s="429"/>
      <c r="CS139" s="429"/>
      <c r="CT139" s="429"/>
      <c r="CU139" s="429"/>
      <c r="CV139" s="429"/>
      <c r="CW139" s="429"/>
      <c r="CX139" s="429"/>
      <c r="CY139" s="429"/>
      <c r="CZ139" s="429"/>
      <c r="DA139" s="429"/>
      <c r="DB139" s="429"/>
      <c r="DC139" s="429"/>
      <c r="DD139" s="429"/>
    </row>
    <row r="140" spans="1:108" s="244" customFormat="1" ht="44.25" customHeight="1" thickBot="1">
      <c r="A140" s="1607">
        <v>120</v>
      </c>
      <c r="B140" s="1447" t="s">
        <v>739</v>
      </c>
      <c r="C140" s="1531">
        <v>2240</v>
      </c>
      <c r="D140" s="1728">
        <v>20000</v>
      </c>
      <c r="E140" s="1719" t="s">
        <v>289</v>
      </c>
      <c r="F140" s="1702">
        <v>4554.34</v>
      </c>
      <c r="G140" s="1467" t="s">
        <v>888</v>
      </c>
      <c r="H140" s="1464" t="s">
        <v>849</v>
      </c>
      <c r="I140" s="798" t="s">
        <v>1101</v>
      </c>
      <c r="J140" s="798" t="s">
        <v>1101</v>
      </c>
      <c r="K140" s="487" t="s">
        <v>1101</v>
      </c>
      <c r="L140" s="346"/>
      <c r="M140" s="429"/>
      <c r="N140" s="429"/>
      <c r="O140" s="429"/>
      <c r="P140" s="429"/>
      <c r="Q140" s="429"/>
      <c r="R140" s="429"/>
      <c r="S140" s="429"/>
      <c r="T140" s="429"/>
      <c r="U140" s="429"/>
      <c r="V140" s="429"/>
      <c r="W140" s="429"/>
      <c r="X140" s="429"/>
      <c r="Y140" s="429"/>
      <c r="Z140" s="429"/>
      <c r="AA140" s="429"/>
      <c r="AB140" s="429"/>
      <c r="AC140" s="429"/>
      <c r="AD140" s="429"/>
      <c r="AE140" s="429"/>
      <c r="AF140" s="429"/>
      <c r="AG140" s="429"/>
      <c r="AH140" s="429"/>
      <c r="AI140" s="429"/>
      <c r="AJ140" s="429"/>
      <c r="AK140" s="429"/>
      <c r="AL140" s="429"/>
      <c r="AM140" s="429"/>
      <c r="AN140" s="429"/>
      <c r="AO140" s="429"/>
      <c r="AP140" s="429"/>
      <c r="AQ140" s="429"/>
      <c r="AR140" s="429"/>
      <c r="AS140" s="429"/>
      <c r="AT140" s="429"/>
      <c r="AU140" s="429"/>
      <c r="AV140" s="429"/>
      <c r="AW140" s="429"/>
      <c r="AX140" s="429"/>
      <c r="AY140" s="429"/>
      <c r="AZ140" s="429"/>
      <c r="BA140" s="429"/>
      <c r="BB140" s="429"/>
      <c r="BC140" s="429"/>
      <c r="BD140" s="429"/>
      <c r="BE140" s="429"/>
      <c r="BF140" s="429"/>
      <c r="BG140" s="429"/>
      <c r="BH140" s="429"/>
      <c r="BI140" s="429"/>
      <c r="BJ140" s="429"/>
      <c r="BK140" s="429"/>
      <c r="BL140" s="429"/>
      <c r="BM140" s="429"/>
      <c r="BN140" s="429"/>
      <c r="BO140" s="429"/>
      <c r="BP140" s="429"/>
      <c r="BQ140" s="429"/>
      <c r="BR140" s="429"/>
      <c r="BS140" s="429"/>
      <c r="BT140" s="429"/>
      <c r="BU140" s="429"/>
      <c r="BV140" s="429"/>
      <c r="BW140" s="429"/>
      <c r="BX140" s="429"/>
      <c r="BY140" s="429"/>
      <c r="BZ140" s="429"/>
      <c r="CA140" s="429"/>
      <c r="CB140" s="429"/>
      <c r="CC140" s="429"/>
      <c r="CD140" s="429"/>
      <c r="CE140" s="429"/>
      <c r="CF140" s="429"/>
      <c r="CG140" s="429"/>
      <c r="CH140" s="429"/>
      <c r="CI140" s="429"/>
      <c r="CJ140" s="429"/>
      <c r="CK140" s="429"/>
      <c r="CL140" s="429"/>
      <c r="CM140" s="429"/>
      <c r="CN140" s="429"/>
      <c r="CO140" s="429"/>
      <c r="CP140" s="429"/>
      <c r="CQ140" s="429"/>
      <c r="CR140" s="429"/>
      <c r="CS140" s="429"/>
      <c r="CT140" s="429"/>
      <c r="CU140" s="429"/>
      <c r="CV140" s="429"/>
      <c r="CW140" s="429"/>
      <c r="CX140" s="429"/>
      <c r="CY140" s="429"/>
      <c r="CZ140" s="429"/>
      <c r="DA140" s="429"/>
      <c r="DB140" s="429"/>
      <c r="DC140" s="429"/>
      <c r="DD140" s="429"/>
    </row>
    <row r="141" spans="1:108" s="244" customFormat="1" ht="37.5" customHeight="1">
      <c r="A141" s="1715">
        <v>121</v>
      </c>
      <c r="B141" s="1447" t="s">
        <v>737</v>
      </c>
      <c r="C141" s="1531">
        <v>2240</v>
      </c>
      <c r="D141" s="1728">
        <v>33000</v>
      </c>
      <c r="E141" s="1719" t="s">
        <v>289</v>
      </c>
      <c r="F141" s="1702">
        <v>24615</v>
      </c>
      <c r="G141" s="1467" t="s">
        <v>888</v>
      </c>
      <c r="H141" s="1464" t="s">
        <v>258</v>
      </c>
      <c r="I141" s="798"/>
      <c r="J141" s="798"/>
      <c r="K141" s="487"/>
      <c r="L141" s="346"/>
      <c r="M141" s="429"/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  <c r="AA141" s="429"/>
      <c r="AB141" s="429"/>
      <c r="AC141" s="429"/>
      <c r="AD141" s="429"/>
      <c r="AE141" s="429"/>
      <c r="AF141" s="429"/>
      <c r="AG141" s="429"/>
      <c r="AH141" s="429"/>
      <c r="AI141" s="429"/>
      <c r="AJ141" s="429"/>
      <c r="AK141" s="429"/>
      <c r="AL141" s="429"/>
      <c r="AM141" s="429"/>
      <c r="AN141" s="429"/>
      <c r="AO141" s="429"/>
      <c r="AP141" s="429"/>
      <c r="AQ141" s="429"/>
      <c r="AR141" s="429"/>
      <c r="AS141" s="429"/>
      <c r="AT141" s="429"/>
      <c r="AU141" s="429"/>
      <c r="AV141" s="429"/>
      <c r="AW141" s="429"/>
      <c r="AX141" s="429"/>
      <c r="AY141" s="429"/>
      <c r="AZ141" s="429"/>
      <c r="BA141" s="429"/>
      <c r="BB141" s="429"/>
      <c r="BC141" s="429"/>
      <c r="BD141" s="429"/>
      <c r="BE141" s="429"/>
      <c r="BF141" s="429"/>
      <c r="BG141" s="429"/>
      <c r="BH141" s="429"/>
      <c r="BI141" s="429"/>
      <c r="BJ141" s="429"/>
      <c r="BK141" s="429"/>
      <c r="BL141" s="429"/>
      <c r="BM141" s="429"/>
      <c r="BN141" s="429"/>
      <c r="BO141" s="429"/>
      <c r="BP141" s="429"/>
      <c r="BQ141" s="429"/>
      <c r="BR141" s="429"/>
      <c r="BS141" s="429"/>
      <c r="BT141" s="429"/>
      <c r="BU141" s="429"/>
      <c r="BV141" s="429"/>
      <c r="BW141" s="429"/>
      <c r="BX141" s="429"/>
      <c r="BY141" s="429"/>
      <c r="BZ141" s="429"/>
      <c r="CA141" s="429"/>
      <c r="CB141" s="429"/>
      <c r="CC141" s="429"/>
      <c r="CD141" s="429"/>
      <c r="CE141" s="429"/>
      <c r="CF141" s="429"/>
      <c r="CG141" s="429"/>
      <c r="CH141" s="429"/>
      <c r="CI141" s="429"/>
      <c r="CJ141" s="429"/>
      <c r="CK141" s="429"/>
      <c r="CL141" s="429"/>
      <c r="CM141" s="429"/>
      <c r="CN141" s="429"/>
      <c r="CO141" s="429"/>
      <c r="CP141" s="429"/>
      <c r="CQ141" s="429"/>
      <c r="CR141" s="429"/>
      <c r="CS141" s="429"/>
      <c r="CT141" s="429"/>
      <c r="CU141" s="429"/>
      <c r="CV141" s="429"/>
      <c r="CW141" s="429"/>
      <c r="CX141" s="429"/>
      <c r="CY141" s="429"/>
      <c r="CZ141" s="429"/>
      <c r="DA141" s="429"/>
      <c r="DB141" s="429"/>
      <c r="DC141" s="429"/>
      <c r="DD141" s="429"/>
    </row>
    <row r="142" spans="1:108" s="244" customFormat="1" ht="60" customHeight="1" thickBot="1">
      <c r="A142" s="1607">
        <v>122</v>
      </c>
      <c r="B142" s="1447" t="s">
        <v>1143</v>
      </c>
      <c r="C142" s="1531">
        <v>2240</v>
      </c>
      <c r="D142" s="1728">
        <v>1000</v>
      </c>
      <c r="E142" s="1719" t="s">
        <v>289</v>
      </c>
      <c r="F142" s="1669"/>
      <c r="G142" s="1462" t="s">
        <v>890</v>
      </c>
      <c r="H142" s="1464" t="s">
        <v>850</v>
      </c>
      <c r="I142" s="812" t="s">
        <v>134</v>
      </c>
      <c r="J142" s="880" t="s">
        <v>134</v>
      </c>
      <c r="K142" s="487"/>
      <c r="L142" s="346"/>
      <c r="M142" s="429"/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29"/>
      <c r="AL142" s="429"/>
      <c r="AM142" s="429"/>
      <c r="AN142" s="429"/>
      <c r="AO142" s="429"/>
      <c r="AP142" s="429"/>
      <c r="AQ142" s="429"/>
      <c r="AR142" s="429"/>
      <c r="AS142" s="429"/>
      <c r="AT142" s="429"/>
      <c r="AU142" s="429"/>
      <c r="AV142" s="429"/>
      <c r="AW142" s="429"/>
      <c r="AX142" s="429"/>
      <c r="AY142" s="429"/>
      <c r="AZ142" s="429"/>
      <c r="BA142" s="429"/>
      <c r="BB142" s="429"/>
      <c r="BC142" s="429"/>
      <c r="BD142" s="429"/>
      <c r="BE142" s="429"/>
      <c r="BF142" s="429"/>
      <c r="BG142" s="429"/>
      <c r="BH142" s="429"/>
      <c r="BI142" s="429"/>
      <c r="BJ142" s="429"/>
      <c r="BK142" s="429"/>
      <c r="BL142" s="429"/>
      <c r="BM142" s="429"/>
      <c r="BN142" s="429"/>
      <c r="BO142" s="429"/>
      <c r="BP142" s="429"/>
      <c r="BQ142" s="429"/>
      <c r="BR142" s="429"/>
      <c r="BS142" s="429"/>
      <c r="BT142" s="429"/>
      <c r="BU142" s="429"/>
      <c r="BV142" s="429"/>
      <c r="BW142" s="429"/>
      <c r="BX142" s="429"/>
      <c r="BY142" s="429"/>
      <c r="BZ142" s="429"/>
      <c r="CA142" s="429"/>
      <c r="CB142" s="429"/>
      <c r="CC142" s="429"/>
      <c r="CD142" s="429"/>
      <c r="CE142" s="429"/>
      <c r="CF142" s="429"/>
      <c r="CG142" s="429"/>
      <c r="CH142" s="429"/>
      <c r="CI142" s="429"/>
      <c r="CJ142" s="429"/>
      <c r="CK142" s="429"/>
      <c r="CL142" s="429"/>
      <c r="CM142" s="429"/>
      <c r="CN142" s="429"/>
      <c r="CO142" s="429"/>
      <c r="CP142" s="429"/>
      <c r="CQ142" s="429"/>
      <c r="CR142" s="429"/>
      <c r="CS142" s="429"/>
      <c r="CT142" s="429"/>
      <c r="CU142" s="429"/>
      <c r="CV142" s="429"/>
      <c r="CW142" s="429"/>
      <c r="CX142" s="429"/>
      <c r="CY142" s="429"/>
      <c r="CZ142" s="429"/>
      <c r="DA142" s="429"/>
      <c r="DB142" s="429"/>
      <c r="DC142" s="429"/>
      <c r="DD142" s="429"/>
    </row>
    <row r="143" spans="1:108" s="244" customFormat="1" ht="56.25" customHeight="1">
      <c r="A143" s="1715">
        <v>123</v>
      </c>
      <c r="B143" s="1447" t="s">
        <v>52</v>
      </c>
      <c r="C143" s="1447">
        <v>2240</v>
      </c>
      <c r="D143" s="1727">
        <v>40000</v>
      </c>
      <c r="E143" s="1719" t="s">
        <v>289</v>
      </c>
      <c r="F143" s="1669">
        <v>31952.14</v>
      </c>
      <c r="G143" s="1462" t="s">
        <v>888</v>
      </c>
      <c r="H143" s="1464" t="s">
        <v>53</v>
      </c>
      <c r="I143" s="573"/>
      <c r="J143" s="573" t="s">
        <v>490</v>
      </c>
      <c r="K143" t="s">
        <v>1111</v>
      </c>
      <c r="L143" s="346"/>
      <c r="M143" s="429"/>
      <c r="N143" s="429"/>
      <c r="O143" s="429"/>
      <c r="P143" s="429"/>
      <c r="Q143" s="429"/>
      <c r="R143" s="429"/>
      <c r="S143" s="429"/>
      <c r="T143" s="429"/>
      <c r="U143" s="429"/>
      <c r="V143" s="429"/>
      <c r="W143" s="429"/>
      <c r="X143" s="429"/>
      <c r="Y143" s="429"/>
      <c r="Z143" s="429"/>
      <c r="AA143" s="429"/>
      <c r="AB143" s="429"/>
      <c r="AC143" s="429"/>
      <c r="AD143" s="429"/>
      <c r="AE143" s="429"/>
      <c r="AF143" s="429"/>
      <c r="AG143" s="429"/>
      <c r="AH143" s="429"/>
      <c r="AI143" s="429"/>
      <c r="AJ143" s="429"/>
      <c r="AK143" s="429"/>
      <c r="AL143" s="429"/>
      <c r="AM143" s="429"/>
      <c r="AN143" s="429"/>
      <c r="AO143" s="429"/>
      <c r="AP143" s="429"/>
      <c r="AQ143" s="429"/>
      <c r="AR143" s="429"/>
      <c r="AS143" s="429"/>
      <c r="AT143" s="429"/>
      <c r="AU143" s="429"/>
      <c r="AV143" s="429"/>
      <c r="AW143" s="429"/>
      <c r="AX143" s="429"/>
      <c r="AY143" s="429"/>
      <c r="AZ143" s="429"/>
      <c r="BA143" s="429"/>
      <c r="BB143" s="429"/>
      <c r="BC143" s="429"/>
      <c r="BD143" s="429"/>
      <c r="BE143" s="429"/>
      <c r="BF143" s="429"/>
      <c r="BG143" s="429"/>
      <c r="BH143" s="429"/>
      <c r="BI143" s="429"/>
      <c r="BJ143" s="429"/>
      <c r="BK143" s="429"/>
      <c r="BL143" s="429"/>
      <c r="BM143" s="429"/>
      <c r="BN143" s="429"/>
      <c r="BO143" s="429"/>
      <c r="BP143" s="429"/>
      <c r="BQ143" s="429"/>
      <c r="BR143" s="429"/>
      <c r="BS143" s="429"/>
      <c r="BT143" s="429"/>
      <c r="BU143" s="429"/>
      <c r="BV143" s="429"/>
      <c r="BW143" s="429"/>
      <c r="BX143" s="429"/>
      <c r="BY143" s="429"/>
      <c r="BZ143" s="429"/>
      <c r="CA143" s="429"/>
      <c r="CB143" s="429"/>
      <c r="CC143" s="429"/>
      <c r="CD143" s="429"/>
      <c r="CE143" s="429"/>
      <c r="CF143" s="429"/>
      <c r="CG143" s="429"/>
      <c r="CH143" s="429"/>
      <c r="CI143" s="429"/>
      <c r="CJ143" s="429"/>
      <c r="CK143" s="429"/>
      <c r="CL143" s="429"/>
      <c r="CM143" s="429"/>
      <c r="CN143" s="429"/>
      <c r="CO143" s="429"/>
      <c r="CP143" s="429"/>
      <c r="CQ143" s="429"/>
      <c r="CR143" s="429"/>
      <c r="CS143" s="429"/>
      <c r="CT143" s="429"/>
      <c r="CU143" s="429"/>
      <c r="CV143" s="429"/>
      <c r="CW143" s="429"/>
      <c r="CX143" s="429"/>
      <c r="CY143" s="429"/>
      <c r="CZ143" s="429"/>
      <c r="DA143" s="429"/>
      <c r="DB143" s="429"/>
      <c r="DC143" s="429"/>
      <c r="DD143" s="429"/>
    </row>
    <row r="144" spans="1:108" s="244" customFormat="1" ht="45.75" customHeight="1" thickBot="1">
      <c r="A144" s="1607">
        <v>124</v>
      </c>
      <c r="B144" s="1447" t="s">
        <v>1037</v>
      </c>
      <c r="C144" s="1447">
        <v>2240</v>
      </c>
      <c r="D144" s="1727">
        <v>30000</v>
      </c>
      <c r="E144" s="1719" t="s">
        <v>289</v>
      </c>
      <c r="F144" s="1669">
        <v>22353.6</v>
      </c>
      <c r="G144" s="1462" t="s">
        <v>888</v>
      </c>
      <c r="H144" s="1559" t="s">
        <v>4</v>
      </c>
      <c r="I144" s="573"/>
      <c r="J144" s="573" t="s">
        <v>494</v>
      </c>
      <c r="K144" s="487"/>
      <c r="L144" s="346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29"/>
      <c r="AS144" s="429"/>
      <c r="AT144" s="429"/>
      <c r="AU144" s="429"/>
      <c r="AV144" s="429"/>
      <c r="AW144" s="429"/>
      <c r="AX144" s="429"/>
      <c r="AY144" s="429"/>
      <c r="AZ144" s="429"/>
      <c r="BA144" s="429"/>
      <c r="BB144" s="429"/>
      <c r="BC144" s="429"/>
      <c r="BD144" s="429"/>
      <c r="BE144" s="429"/>
      <c r="BF144" s="429"/>
      <c r="BG144" s="429"/>
      <c r="BH144" s="429"/>
      <c r="BI144" s="429"/>
      <c r="BJ144" s="429"/>
      <c r="BK144" s="429"/>
      <c r="BL144" s="429"/>
      <c r="BM144" s="429"/>
      <c r="BN144" s="429"/>
      <c r="BO144" s="429"/>
      <c r="BP144" s="429"/>
      <c r="BQ144" s="429"/>
      <c r="BR144" s="429"/>
      <c r="BS144" s="429"/>
      <c r="BT144" s="429"/>
      <c r="BU144" s="429"/>
      <c r="BV144" s="429"/>
      <c r="BW144" s="429"/>
      <c r="BX144" s="429"/>
      <c r="BY144" s="429"/>
      <c r="BZ144" s="429"/>
      <c r="CA144" s="429"/>
      <c r="CB144" s="429"/>
      <c r="CC144" s="429"/>
      <c r="CD144" s="429"/>
      <c r="CE144" s="429"/>
      <c r="CF144" s="429"/>
      <c r="CG144" s="429"/>
      <c r="CH144" s="429"/>
      <c r="CI144" s="429"/>
      <c r="CJ144" s="429"/>
      <c r="CK144" s="429"/>
      <c r="CL144" s="429"/>
      <c r="CM144" s="429"/>
      <c r="CN144" s="429"/>
      <c r="CO144" s="429"/>
      <c r="CP144" s="429"/>
      <c r="CQ144" s="429"/>
      <c r="CR144" s="429"/>
      <c r="CS144" s="429"/>
      <c r="CT144" s="429"/>
      <c r="CU144" s="429"/>
      <c r="CV144" s="429"/>
      <c r="CW144" s="429"/>
      <c r="CX144" s="429"/>
      <c r="CY144" s="429"/>
      <c r="CZ144" s="429"/>
      <c r="DA144" s="429"/>
      <c r="DB144" s="429"/>
      <c r="DC144" s="429"/>
      <c r="DD144" s="429"/>
    </row>
    <row r="145" spans="1:108" s="244" customFormat="1" ht="62.25" customHeight="1">
      <c r="A145" s="1715">
        <v>125</v>
      </c>
      <c r="B145" s="1628" t="s">
        <v>1181</v>
      </c>
      <c r="C145" s="1447">
        <v>2240</v>
      </c>
      <c r="D145" s="1727">
        <v>10000</v>
      </c>
      <c r="E145" s="1719" t="s">
        <v>289</v>
      </c>
      <c r="F145" s="1591">
        <v>2514</v>
      </c>
      <c r="G145" s="1469" t="s">
        <v>890</v>
      </c>
      <c r="H145" s="1559" t="s">
        <v>4</v>
      </c>
      <c r="I145" s="1021"/>
      <c r="J145" s="1022"/>
      <c r="K145"/>
      <c r="L145" s="346"/>
      <c r="M145" s="429"/>
      <c r="N145" s="429"/>
      <c r="O145" s="429"/>
      <c r="P145" s="429"/>
      <c r="Q145" s="429"/>
      <c r="R145" s="429"/>
      <c r="S145" s="429"/>
      <c r="T145" s="429"/>
      <c r="U145" s="429"/>
      <c r="V145" s="429"/>
      <c r="W145" s="429"/>
      <c r="X145" s="429"/>
      <c r="Y145" s="429"/>
      <c r="Z145" s="429"/>
      <c r="AA145" s="429"/>
      <c r="AB145" s="429"/>
      <c r="AC145" s="429"/>
      <c r="AD145" s="429"/>
      <c r="AE145" s="429"/>
      <c r="AF145" s="429"/>
      <c r="AG145" s="429"/>
      <c r="AH145" s="429"/>
      <c r="AI145" s="429"/>
      <c r="AJ145" s="429"/>
      <c r="AK145" s="429"/>
      <c r="AL145" s="429"/>
      <c r="AM145" s="429"/>
      <c r="AN145" s="429"/>
      <c r="AO145" s="429"/>
      <c r="AP145" s="429"/>
      <c r="AQ145" s="429"/>
      <c r="AR145" s="429"/>
      <c r="AS145" s="429"/>
      <c r="AT145" s="429"/>
      <c r="AU145" s="429"/>
      <c r="AV145" s="429"/>
      <c r="AW145" s="429"/>
      <c r="AX145" s="429"/>
      <c r="AY145" s="429"/>
      <c r="AZ145" s="429"/>
      <c r="BA145" s="429"/>
      <c r="BB145" s="429"/>
      <c r="BC145" s="429"/>
      <c r="BD145" s="429"/>
      <c r="BE145" s="429"/>
      <c r="BF145" s="429"/>
      <c r="BG145" s="429"/>
      <c r="BH145" s="429"/>
      <c r="BI145" s="429"/>
      <c r="BJ145" s="429"/>
      <c r="BK145" s="429"/>
      <c r="BL145" s="429"/>
      <c r="BM145" s="429"/>
      <c r="BN145" s="429"/>
      <c r="BO145" s="429"/>
      <c r="BP145" s="429"/>
      <c r="BQ145" s="429"/>
      <c r="BR145" s="429"/>
      <c r="BS145" s="429"/>
      <c r="BT145" s="429"/>
      <c r="BU145" s="429"/>
      <c r="BV145" s="429"/>
      <c r="BW145" s="429"/>
      <c r="BX145" s="429"/>
      <c r="BY145" s="429"/>
      <c r="BZ145" s="429"/>
      <c r="CA145" s="429"/>
      <c r="CB145" s="429"/>
      <c r="CC145" s="429"/>
      <c r="CD145" s="429"/>
      <c r="CE145" s="429"/>
      <c r="CF145" s="429"/>
      <c r="CG145" s="429"/>
      <c r="CH145" s="429"/>
      <c r="CI145" s="429"/>
      <c r="CJ145" s="429"/>
      <c r="CK145" s="429"/>
      <c r="CL145" s="429"/>
      <c r="CM145" s="429"/>
      <c r="CN145" s="429"/>
      <c r="CO145" s="429"/>
      <c r="CP145" s="429"/>
      <c r="CQ145" s="429"/>
      <c r="CR145" s="429"/>
      <c r="CS145" s="429"/>
      <c r="CT145" s="429"/>
      <c r="CU145" s="429"/>
      <c r="CV145" s="429"/>
      <c r="CW145" s="429"/>
      <c r="CX145" s="429"/>
      <c r="CY145" s="429"/>
      <c r="CZ145" s="429"/>
      <c r="DA145" s="429"/>
      <c r="DB145" s="429"/>
      <c r="DC145" s="429"/>
      <c r="DD145" s="429"/>
    </row>
    <row r="146" spans="1:108" s="356" customFormat="1" ht="63" customHeight="1" thickBot="1">
      <c r="A146" s="1607">
        <v>126</v>
      </c>
      <c r="B146" s="1447" t="s">
        <v>0</v>
      </c>
      <c r="C146" s="1447">
        <v>2240</v>
      </c>
      <c r="D146" s="1727">
        <v>1000</v>
      </c>
      <c r="E146" s="1719" t="s">
        <v>289</v>
      </c>
      <c r="F146" s="1591"/>
      <c r="G146" s="1469" t="s">
        <v>890</v>
      </c>
      <c r="H146" s="1465" t="s">
        <v>5</v>
      </c>
      <c r="I146" s="719"/>
      <c r="J146" s="719"/>
      <c r="K146" s="355"/>
      <c r="L146" s="997"/>
      <c r="M146" s="429"/>
      <c r="N146" s="429"/>
      <c r="O146" s="429"/>
      <c r="P146" s="429"/>
      <c r="Q146" s="429"/>
      <c r="R146" s="429"/>
      <c r="S146" s="429"/>
      <c r="T146" s="429"/>
      <c r="U146" s="429"/>
      <c r="V146" s="429"/>
      <c r="W146" s="429"/>
      <c r="X146" s="429"/>
      <c r="Y146" s="429"/>
      <c r="Z146" s="429"/>
      <c r="AA146" s="429"/>
      <c r="AB146" s="429"/>
      <c r="AC146" s="429"/>
      <c r="AD146" s="429"/>
      <c r="AE146" s="429"/>
      <c r="AF146" s="429"/>
      <c r="AG146" s="429"/>
      <c r="AH146" s="429"/>
      <c r="AI146" s="429"/>
      <c r="AJ146" s="429"/>
      <c r="AK146" s="429"/>
      <c r="AL146" s="429"/>
      <c r="AM146" s="429"/>
      <c r="AN146" s="429"/>
      <c r="AO146" s="429"/>
      <c r="AP146" s="429"/>
      <c r="AQ146" s="429"/>
      <c r="AR146" s="429"/>
      <c r="AS146" s="429"/>
      <c r="AT146" s="429"/>
      <c r="AU146" s="429"/>
      <c r="AV146" s="429"/>
      <c r="AW146" s="429"/>
      <c r="AX146" s="429"/>
      <c r="AY146" s="429"/>
      <c r="AZ146" s="429"/>
      <c r="BA146" s="429"/>
      <c r="BB146" s="429"/>
      <c r="BC146" s="429"/>
      <c r="BD146" s="429"/>
      <c r="BE146" s="429"/>
      <c r="BF146" s="429"/>
      <c r="BG146" s="429"/>
      <c r="BH146" s="429"/>
      <c r="BI146" s="429"/>
      <c r="BJ146" s="429"/>
      <c r="BK146" s="429"/>
      <c r="BL146" s="429"/>
      <c r="BM146" s="429"/>
      <c r="BN146" s="429"/>
      <c r="BO146" s="429"/>
      <c r="BP146" s="429"/>
      <c r="BQ146" s="429"/>
      <c r="BR146" s="429"/>
      <c r="BS146" s="429"/>
      <c r="BT146" s="429"/>
      <c r="BU146" s="429"/>
      <c r="BV146" s="429"/>
      <c r="BW146" s="429"/>
      <c r="BX146" s="429"/>
      <c r="BY146" s="429"/>
      <c r="BZ146" s="429"/>
      <c r="CA146" s="429"/>
      <c r="CB146" s="429"/>
      <c r="CC146" s="429"/>
      <c r="CD146" s="429"/>
      <c r="CE146" s="429"/>
      <c r="CF146" s="429"/>
      <c r="CG146" s="429"/>
      <c r="CH146" s="429"/>
      <c r="CI146" s="429"/>
      <c r="CJ146" s="429"/>
      <c r="CK146" s="429"/>
      <c r="CL146" s="429"/>
      <c r="CM146" s="429"/>
      <c r="CN146" s="429"/>
      <c r="CO146" s="429"/>
      <c r="CP146" s="429"/>
      <c r="CQ146" s="429"/>
      <c r="CR146" s="429"/>
      <c r="CS146" s="429"/>
      <c r="CT146" s="429"/>
      <c r="CU146" s="429"/>
      <c r="CV146" s="429"/>
      <c r="CW146" s="429"/>
      <c r="CX146" s="429"/>
      <c r="CY146" s="429"/>
      <c r="CZ146" s="429"/>
      <c r="DA146" s="429"/>
      <c r="DB146" s="429"/>
      <c r="DC146" s="429"/>
      <c r="DD146" s="429"/>
    </row>
    <row r="147" spans="1:108" s="244" customFormat="1" ht="63" customHeight="1">
      <c r="A147" s="1715">
        <v>127</v>
      </c>
      <c r="B147" s="1447" t="s">
        <v>1040</v>
      </c>
      <c r="C147" s="1447">
        <v>2240</v>
      </c>
      <c r="D147" s="1727">
        <v>1000</v>
      </c>
      <c r="E147" s="1719" t="s">
        <v>289</v>
      </c>
      <c r="F147" s="1591"/>
      <c r="G147" s="1469" t="s">
        <v>890</v>
      </c>
      <c r="H147" s="1465" t="s">
        <v>8</v>
      </c>
      <c r="I147" s="719"/>
      <c r="J147" s="925"/>
      <c r="K147"/>
      <c r="L147" s="346"/>
      <c r="M147" s="429"/>
      <c r="N147" s="429"/>
      <c r="O147" s="429"/>
      <c r="P147" s="429"/>
      <c r="Q147" s="429"/>
      <c r="R147" s="429"/>
      <c r="S147" s="429"/>
      <c r="T147" s="429"/>
      <c r="U147" s="429"/>
      <c r="V147" s="429"/>
      <c r="W147" s="429"/>
      <c r="X147" s="429"/>
      <c r="Y147" s="429"/>
      <c r="Z147" s="429"/>
      <c r="AA147" s="429"/>
      <c r="AB147" s="429"/>
      <c r="AC147" s="429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  <c r="AN147" s="429"/>
      <c r="AO147" s="429"/>
      <c r="AP147" s="429"/>
      <c r="AQ147" s="429"/>
      <c r="AR147" s="429"/>
      <c r="AS147" s="429"/>
      <c r="AT147" s="429"/>
      <c r="AU147" s="429"/>
      <c r="AV147" s="429"/>
      <c r="AW147" s="429"/>
      <c r="AX147" s="429"/>
      <c r="AY147" s="429"/>
      <c r="AZ147" s="429"/>
      <c r="BA147" s="429"/>
      <c r="BB147" s="429"/>
      <c r="BC147" s="429"/>
      <c r="BD147" s="429"/>
      <c r="BE147" s="429"/>
      <c r="BF147" s="429"/>
      <c r="BG147" s="429"/>
      <c r="BH147" s="429"/>
      <c r="BI147" s="429"/>
      <c r="BJ147" s="429"/>
      <c r="BK147" s="429"/>
      <c r="BL147" s="429"/>
      <c r="BM147" s="429"/>
      <c r="BN147" s="429"/>
      <c r="BO147" s="429"/>
      <c r="BP147" s="429"/>
      <c r="BQ147" s="429"/>
      <c r="BR147" s="429"/>
      <c r="BS147" s="429"/>
      <c r="BT147" s="429"/>
      <c r="BU147" s="429"/>
      <c r="BV147" s="429"/>
      <c r="BW147" s="429"/>
      <c r="BX147" s="429"/>
      <c r="BY147" s="429"/>
      <c r="BZ147" s="429"/>
      <c r="CA147" s="429"/>
      <c r="CB147" s="429"/>
      <c r="CC147" s="429"/>
      <c r="CD147" s="429"/>
      <c r="CE147" s="429"/>
      <c r="CF147" s="429"/>
      <c r="CG147" s="429"/>
      <c r="CH147" s="429"/>
      <c r="CI147" s="429"/>
      <c r="CJ147" s="429"/>
      <c r="CK147" s="429"/>
      <c r="CL147" s="429"/>
      <c r="CM147" s="429"/>
      <c r="CN147" s="429"/>
      <c r="CO147" s="429"/>
      <c r="CP147" s="429"/>
      <c r="CQ147" s="429"/>
      <c r="CR147" s="429"/>
      <c r="CS147" s="429"/>
      <c r="CT147" s="429"/>
      <c r="CU147" s="429"/>
      <c r="CV147" s="429"/>
      <c r="CW147" s="429"/>
      <c r="CX147" s="429"/>
      <c r="CY147" s="429"/>
      <c r="CZ147" s="429"/>
      <c r="DA147" s="429"/>
      <c r="DB147" s="429"/>
      <c r="DC147" s="429"/>
      <c r="DD147" s="429"/>
    </row>
    <row r="148" spans="1:108" s="244" customFormat="1" ht="75.75" customHeight="1" thickBot="1">
      <c r="A148" s="1607">
        <v>128</v>
      </c>
      <c r="B148" s="1532" t="s">
        <v>7</v>
      </c>
      <c r="C148" s="1532">
        <v>2240</v>
      </c>
      <c r="D148" s="1729">
        <v>41000</v>
      </c>
      <c r="E148" s="1720" t="s">
        <v>289</v>
      </c>
      <c r="F148" s="1703">
        <v>40788</v>
      </c>
      <c r="G148" s="1462" t="s">
        <v>888</v>
      </c>
      <c r="H148" s="1473" t="s">
        <v>6</v>
      </c>
      <c r="I148" s="719"/>
      <c r="J148" s="940"/>
      <c r="K148"/>
      <c r="L148" s="346"/>
      <c r="M148" s="429"/>
      <c r="N148" s="429"/>
      <c r="O148" s="429"/>
      <c r="P148" s="429"/>
      <c r="Q148" s="429"/>
      <c r="R148" s="429"/>
      <c r="S148" s="429"/>
      <c r="T148" s="429"/>
      <c r="U148" s="429"/>
      <c r="V148" s="429"/>
      <c r="W148" s="429"/>
      <c r="X148" s="429"/>
      <c r="Y148" s="429"/>
      <c r="Z148" s="429"/>
      <c r="AA148" s="429"/>
      <c r="AB148" s="429"/>
      <c r="AC148" s="429"/>
      <c r="AD148" s="429"/>
      <c r="AE148" s="429"/>
      <c r="AF148" s="429"/>
      <c r="AG148" s="429"/>
      <c r="AH148" s="429"/>
      <c r="AI148" s="429"/>
      <c r="AJ148" s="429"/>
      <c r="AK148" s="429"/>
      <c r="AL148" s="429"/>
      <c r="AM148" s="429"/>
      <c r="AN148" s="429"/>
      <c r="AO148" s="429"/>
      <c r="AP148" s="429"/>
      <c r="AQ148" s="429"/>
      <c r="AR148" s="429"/>
      <c r="AS148" s="429"/>
      <c r="AT148" s="429"/>
      <c r="AU148" s="429"/>
      <c r="AV148" s="429"/>
      <c r="AW148" s="429"/>
      <c r="AX148" s="429"/>
      <c r="AY148" s="429"/>
      <c r="AZ148" s="429"/>
      <c r="BA148" s="429"/>
      <c r="BB148" s="429"/>
      <c r="BC148" s="429"/>
      <c r="BD148" s="429"/>
      <c r="BE148" s="429"/>
      <c r="BF148" s="429"/>
      <c r="BG148" s="429"/>
      <c r="BH148" s="429"/>
      <c r="BI148" s="429"/>
      <c r="BJ148" s="429"/>
      <c r="BK148" s="429"/>
      <c r="BL148" s="429"/>
      <c r="BM148" s="429"/>
      <c r="BN148" s="429"/>
      <c r="BO148" s="429"/>
      <c r="BP148" s="429"/>
      <c r="BQ148" s="429"/>
      <c r="BR148" s="429"/>
      <c r="BS148" s="429"/>
      <c r="BT148" s="429"/>
      <c r="BU148" s="429"/>
      <c r="BV148" s="429"/>
      <c r="BW148" s="429"/>
      <c r="BX148" s="429"/>
      <c r="BY148" s="429"/>
      <c r="BZ148" s="429"/>
      <c r="CA148" s="429"/>
      <c r="CB148" s="429"/>
      <c r="CC148" s="429"/>
      <c r="CD148" s="429"/>
      <c r="CE148" s="429"/>
      <c r="CF148" s="429"/>
      <c r="CG148" s="429"/>
      <c r="CH148" s="429"/>
      <c r="CI148" s="429"/>
      <c r="CJ148" s="429"/>
      <c r="CK148" s="429"/>
      <c r="CL148" s="429"/>
      <c r="CM148" s="429"/>
      <c r="CN148" s="429"/>
      <c r="CO148" s="429"/>
      <c r="CP148" s="429"/>
      <c r="CQ148" s="429"/>
      <c r="CR148" s="429"/>
      <c r="CS148" s="429"/>
      <c r="CT148" s="429"/>
      <c r="CU148" s="429"/>
      <c r="CV148" s="429"/>
      <c r="CW148" s="429"/>
      <c r="CX148" s="429"/>
      <c r="CY148" s="429"/>
      <c r="CZ148" s="429"/>
      <c r="DA148" s="429"/>
      <c r="DB148" s="429"/>
      <c r="DC148" s="429"/>
      <c r="DD148" s="429"/>
    </row>
    <row r="149" spans="1:108" s="244" customFormat="1" ht="28.5" customHeight="1">
      <c r="A149" s="1715">
        <v>129</v>
      </c>
      <c r="B149" s="1447" t="s">
        <v>1046</v>
      </c>
      <c r="C149" s="1447">
        <v>2240</v>
      </c>
      <c r="D149" s="1727">
        <v>1000</v>
      </c>
      <c r="E149" s="1719" t="s">
        <v>289</v>
      </c>
      <c r="F149" s="1591"/>
      <c r="G149" s="1469" t="s">
        <v>888</v>
      </c>
      <c r="H149" s="1465" t="s">
        <v>906</v>
      </c>
      <c r="I149" s="719"/>
      <c r="J149" s="940"/>
      <c r="K149"/>
      <c r="L149" s="346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29"/>
      <c r="AC149" s="429"/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  <c r="AN149" s="429"/>
      <c r="AO149" s="429"/>
      <c r="AP149" s="429"/>
      <c r="AQ149" s="429"/>
      <c r="AR149" s="429"/>
      <c r="AS149" s="429"/>
      <c r="AT149" s="429"/>
      <c r="AU149" s="429"/>
      <c r="AV149" s="429"/>
      <c r="AW149" s="429"/>
      <c r="AX149" s="429"/>
      <c r="AY149" s="429"/>
      <c r="AZ149" s="429"/>
      <c r="BA149" s="429"/>
      <c r="BB149" s="429"/>
      <c r="BC149" s="429"/>
      <c r="BD149" s="429"/>
      <c r="BE149" s="429"/>
      <c r="BF149" s="429"/>
      <c r="BG149" s="429"/>
      <c r="BH149" s="429"/>
      <c r="BI149" s="429"/>
      <c r="BJ149" s="429"/>
      <c r="BK149" s="429"/>
      <c r="BL149" s="429"/>
      <c r="BM149" s="429"/>
      <c r="BN149" s="429"/>
      <c r="BO149" s="429"/>
      <c r="BP149" s="429"/>
      <c r="BQ149" s="429"/>
      <c r="BR149" s="429"/>
      <c r="BS149" s="429"/>
      <c r="BT149" s="429"/>
      <c r="BU149" s="429"/>
      <c r="BV149" s="429"/>
      <c r="BW149" s="429"/>
      <c r="BX149" s="429"/>
      <c r="BY149" s="429"/>
      <c r="BZ149" s="429"/>
      <c r="CA149" s="429"/>
      <c r="CB149" s="429"/>
      <c r="CC149" s="429"/>
      <c r="CD149" s="429"/>
      <c r="CE149" s="429"/>
      <c r="CF149" s="429"/>
      <c r="CG149" s="429"/>
      <c r="CH149" s="429"/>
      <c r="CI149" s="429"/>
      <c r="CJ149" s="429"/>
      <c r="CK149" s="429"/>
      <c r="CL149" s="429"/>
      <c r="CM149" s="429"/>
      <c r="CN149" s="429"/>
      <c r="CO149" s="429"/>
      <c r="CP149" s="429"/>
      <c r="CQ149" s="429"/>
      <c r="CR149" s="429"/>
      <c r="CS149" s="429"/>
      <c r="CT149" s="429"/>
      <c r="CU149" s="429"/>
      <c r="CV149" s="429"/>
      <c r="CW149" s="429"/>
      <c r="CX149" s="429"/>
      <c r="CY149" s="429"/>
      <c r="CZ149" s="429"/>
      <c r="DA149" s="429"/>
      <c r="DB149" s="429"/>
      <c r="DC149" s="429"/>
      <c r="DD149" s="429"/>
    </row>
    <row r="150" spans="1:108" s="244" customFormat="1" ht="96" customHeight="1" thickBot="1">
      <c r="A150" s="1607">
        <v>130</v>
      </c>
      <c r="B150" s="1447" t="s">
        <v>967</v>
      </c>
      <c r="C150" s="1447">
        <v>2240</v>
      </c>
      <c r="D150" s="1727">
        <v>1000</v>
      </c>
      <c r="E150" s="1719" t="s">
        <v>289</v>
      </c>
      <c r="F150" s="1591"/>
      <c r="G150" s="1469" t="s">
        <v>890</v>
      </c>
      <c r="H150" s="1465" t="s">
        <v>1051</v>
      </c>
      <c r="I150" s="1021"/>
      <c r="J150" s="1022"/>
      <c r="K150"/>
      <c r="L150" s="346"/>
      <c r="M150" s="256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29"/>
      <c r="AC150" s="429"/>
      <c r="AD150" s="429"/>
      <c r="AE150" s="429"/>
      <c r="AF150" s="429"/>
      <c r="AG150" s="429"/>
      <c r="AH150" s="429"/>
      <c r="AI150" s="429"/>
      <c r="AJ150" s="429"/>
      <c r="AK150" s="429"/>
      <c r="AL150" s="429"/>
      <c r="AM150" s="429"/>
      <c r="AN150" s="429"/>
      <c r="AO150" s="429"/>
      <c r="AP150" s="429"/>
      <c r="AQ150" s="429"/>
      <c r="AR150" s="429"/>
      <c r="AS150" s="429"/>
      <c r="AT150" s="429"/>
      <c r="AU150" s="429"/>
      <c r="AV150" s="429"/>
      <c r="AW150" s="429"/>
      <c r="AX150" s="429"/>
      <c r="AY150" s="429"/>
      <c r="AZ150" s="429"/>
      <c r="BA150" s="429"/>
      <c r="BB150" s="429"/>
      <c r="BC150" s="429"/>
      <c r="BD150" s="429"/>
      <c r="BE150" s="429"/>
      <c r="BF150" s="429"/>
      <c r="BG150" s="429"/>
      <c r="BH150" s="429"/>
      <c r="BI150" s="429"/>
      <c r="BJ150" s="429"/>
      <c r="BK150" s="429"/>
      <c r="BL150" s="429"/>
      <c r="BM150" s="429"/>
      <c r="BN150" s="429"/>
      <c r="BO150" s="429"/>
      <c r="BP150" s="429"/>
      <c r="BQ150" s="429"/>
      <c r="BR150" s="429"/>
      <c r="BS150" s="429"/>
      <c r="BT150" s="429"/>
      <c r="BU150" s="429"/>
      <c r="BV150" s="429"/>
      <c r="BW150" s="429"/>
      <c r="BX150" s="429"/>
      <c r="BY150" s="429"/>
      <c r="BZ150" s="429"/>
      <c r="CA150" s="429"/>
      <c r="CB150" s="429"/>
      <c r="CC150" s="429"/>
      <c r="CD150" s="429"/>
      <c r="CE150" s="429"/>
      <c r="CF150" s="429"/>
      <c r="CG150" s="429"/>
      <c r="CH150" s="429"/>
      <c r="CI150" s="429"/>
      <c r="CJ150" s="429"/>
      <c r="CK150" s="429"/>
      <c r="CL150" s="429"/>
      <c r="CM150" s="429"/>
      <c r="CN150" s="429"/>
      <c r="CO150" s="429"/>
      <c r="CP150" s="429"/>
      <c r="CQ150" s="429"/>
      <c r="CR150" s="429"/>
      <c r="CS150" s="429"/>
      <c r="CT150" s="429"/>
      <c r="CU150" s="429"/>
      <c r="CV150" s="429"/>
      <c r="CW150" s="429"/>
      <c r="CX150" s="429"/>
      <c r="CY150" s="429"/>
      <c r="CZ150" s="429"/>
      <c r="DA150" s="429"/>
      <c r="DB150" s="429"/>
      <c r="DC150" s="429"/>
      <c r="DD150" s="429"/>
    </row>
    <row r="151" spans="1:12" ht="83.25" customHeight="1">
      <c r="A151" s="1715">
        <v>131</v>
      </c>
      <c r="B151" s="1447" t="s">
        <v>760</v>
      </c>
      <c r="C151" s="1531">
        <v>2240</v>
      </c>
      <c r="D151" s="1727">
        <v>1000</v>
      </c>
      <c r="E151" s="1719" t="s">
        <v>289</v>
      </c>
      <c r="F151" s="1669">
        <v>684</v>
      </c>
      <c r="G151" s="1462" t="s">
        <v>890</v>
      </c>
      <c r="H151" s="1541" t="s">
        <v>928</v>
      </c>
      <c r="I151" s="966" t="s">
        <v>695</v>
      </c>
      <c r="J151" s="931" t="s">
        <v>695</v>
      </c>
      <c r="K151" s="423" t="s">
        <v>1094</v>
      </c>
      <c r="L151" s="28"/>
    </row>
    <row r="152" spans="1:12" ht="62.25" customHeight="1" thickBot="1">
      <c r="A152" s="1607">
        <v>132</v>
      </c>
      <c r="B152" s="1447" t="s">
        <v>1142</v>
      </c>
      <c r="C152" s="1531">
        <v>2240</v>
      </c>
      <c r="D152" s="1727">
        <v>11000</v>
      </c>
      <c r="E152" s="1719" t="s">
        <v>289</v>
      </c>
      <c r="F152" s="1591">
        <v>10547.76</v>
      </c>
      <c r="G152" s="1469" t="s">
        <v>890</v>
      </c>
      <c r="H152" s="1541" t="s">
        <v>928</v>
      </c>
      <c r="I152" s="1404"/>
      <c r="J152" s="1405"/>
      <c r="K152" s="423"/>
      <c r="L152" s="28"/>
    </row>
    <row r="153" spans="1:12" ht="60.75" customHeight="1">
      <c r="A153" s="1715">
        <v>133</v>
      </c>
      <c r="B153" s="1447" t="s">
        <v>791</v>
      </c>
      <c r="C153" s="1531">
        <v>2240</v>
      </c>
      <c r="D153" s="1727">
        <v>58000</v>
      </c>
      <c r="E153" s="1719" t="s">
        <v>289</v>
      </c>
      <c r="F153" s="1591">
        <v>57195.72</v>
      </c>
      <c r="G153" s="1469" t="s">
        <v>890</v>
      </c>
      <c r="H153" s="1541" t="s">
        <v>928</v>
      </c>
      <c r="I153" s="1404"/>
      <c r="J153" s="1405"/>
      <c r="K153" s="423"/>
      <c r="L153" s="28"/>
    </row>
    <row r="154" spans="1:12" ht="60.75" customHeight="1" thickBot="1">
      <c r="A154" s="1607">
        <v>134</v>
      </c>
      <c r="B154" s="1447" t="s">
        <v>135</v>
      </c>
      <c r="C154" s="1531">
        <v>2240</v>
      </c>
      <c r="D154" s="1727">
        <v>5000</v>
      </c>
      <c r="E154" s="1719" t="s">
        <v>289</v>
      </c>
      <c r="F154" s="1591">
        <v>4340.95</v>
      </c>
      <c r="G154" s="1469" t="s">
        <v>890</v>
      </c>
      <c r="H154" s="1541" t="s">
        <v>928</v>
      </c>
      <c r="I154" s="1404"/>
      <c r="J154" s="1405"/>
      <c r="K154" s="423"/>
      <c r="L154" s="28"/>
    </row>
    <row r="155" spans="1:13" ht="91.5" customHeight="1">
      <c r="A155" s="1715">
        <v>135</v>
      </c>
      <c r="B155" s="1447" t="s">
        <v>1082</v>
      </c>
      <c r="C155" s="1531">
        <v>2240</v>
      </c>
      <c r="D155" s="1727">
        <v>44000</v>
      </c>
      <c r="E155" s="1719" t="s">
        <v>289</v>
      </c>
      <c r="F155" s="1591">
        <v>42817.71</v>
      </c>
      <c r="G155" s="1469" t="s">
        <v>890</v>
      </c>
      <c r="H155" s="1541" t="s">
        <v>928</v>
      </c>
      <c r="I155" s="1404"/>
      <c r="J155" s="1405"/>
      <c r="K155" s="423"/>
      <c r="L155" s="28"/>
      <c r="M155" s="429"/>
    </row>
    <row r="156" spans="1:108" s="244" customFormat="1" ht="75.75" customHeight="1" thickBot="1">
      <c r="A156" s="1607">
        <v>136</v>
      </c>
      <c r="B156" s="1628" t="s">
        <v>790</v>
      </c>
      <c r="C156" s="1447">
        <v>2240</v>
      </c>
      <c r="D156" s="1727">
        <v>900</v>
      </c>
      <c r="E156" s="1719" t="s">
        <v>289</v>
      </c>
      <c r="F156" s="1591"/>
      <c r="G156" s="1469" t="s">
        <v>890</v>
      </c>
      <c r="H156" s="1541" t="s">
        <v>928</v>
      </c>
      <c r="I156" s="1021"/>
      <c r="J156" s="1022"/>
      <c r="K156"/>
      <c r="L156" s="346"/>
      <c r="M156" s="429"/>
      <c r="N156" s="429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29"/>
      <c r="AH156" s="429"/>
      <c r="AI156" s="429"/>
      <c r="AJ156" s="429"/>
      <c r="AK156" s="429"/>
      <c r="AL156" s="429"/>
      <c r="AM156" s="429"/>
      <c r="AN156" s="429"/>
      <c r="AO156" s="429"/>
      <c r="AP156" s="429"/>
      <c r="AQ156" s="429"/>
      <c r="AR156" s="429"/>
      <c r="AS156" s="429"/>
      <c r="AT156" s="429"/>
      <c r="AU156" s="429"/>
      <c r="AV156" s="429"/>
      <c r="AW156" s="429"/>
      <c r="AX156" s="429"/>
      <c r="AY156" s="429"/>
      <c r="AZ156" s="429"/>
      <c r="BA156" s="429"/>
      <c r="BB156" s="429"/>
      <c r="BC156" s="429"/>
      <c r="BD156" s="429"/>
      <c r="BE156" s="429"/>
      <c r="BF156" s="429"/>
      <c r="BG156" s="429"/>
      <c r="BH156" s="429"/>
      <c r="BI156" s="429"/>
      <c r="BJ156" s="429"/>
      <c r="BK156" s="429"/>
      <c r="BL156" s="429"/>
      <c r="BM156" s="429"/>
      <c r="BN156" s="429"/>
      <c r="BO156" s="429"/>
      <c r="BP156" s="429"/>
      <c r="BQ156" s="429"/>
      <c r="BR156" s="429"/>
      <c r="BS156" s="429"/>
      <c r="BT156" s="429"/>
      <c r="BU156" s="429"/>
      <c r="BV156" s="429"/>
      <c r="BW156" s="429"/>
      <c r="BX156" s="429"/>
      <c r="BY156" s="429"/>
      <c r="BZ156" s="429"/>
      <c r="CA156" s="429"/>
      <c r="CB156" s="429"/>
      <c r="CC156" s="429"/>
      <c r="CD156" s="429"/>
      <c r="CE156" s="429"/>
      <c r="CF156" s="429"/>
      <c r="CG156" s="429"/>
      <c r="CH156" s="429"/>
      <c r="CI156" s="429"/>
      <c r="CJ156" s="429"/>
      <c r="CK156" s="429"/>
      <c r="CL156" s="429"/>
      <c r="CM156" s="429"/>
      <c r="CN156" s="429"/>
      <c r="CO156" s="429"/>
      <c r="CP156" s="429"/>
      <c r="CQ156" s="429"/>
      <c r="CR156" s="429"/>
      <c r="CS156" s="429"/>
      <c r="CT156" s="429"/>
      <c r="CU156" s="429"/>
      <c r="CV156" s="429"/>
      <c r="CW156" s="429"/>
      <c r="CX156" s="429"/>
      <c r="CY156" s="429"/>
      <c r="CZ156" s="429"/>
      <c r="DA156" s="429"/>
      <c r="DB156" s="429"/>
      <c r="DC156" s="429"/>
      <c r="DD156" s="429"/>
    </row>
    <row r="157" spans="1:108" s="244" customFormat="1" ht="54.75" customHeight="1">
      <c r="A157" s="1715">
        <v>137</v>
      </c>
      <c r="B157" s="1628" t="s">
        <v>1047</v>
      </c>
      <c r="C157" s="1447">
        <v>2240</v>
      </c>
      <c r="D157" s="1727">
        <v>1000</v>
      </c>
      <c r="E157" s="1719" t="s">
        <v>289</v>
      </c>
      <c r="F157" s="1591"/>
      <c r="G157" s="1469" t="s">
        <v>890</v>
      </c>
      <c r="H157" s="1474" t="s">
        <v>1048</v>
      </c>
      <c r="I157" s="1021"/>
      <c r="J157" s="1022"/>
      <c r="K157"/>
      <c r="L157" s="346"/>
      <c r="M157" s="429"/>
      <c r="N157" s="429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  <c r="AN157" s="429"/>
      <c r="AO157" s="429"/>
      <c r="AP157" s="429"/>
      <c r="AQ157" s="429"/>
      <c r="AR157" s="429"/>
      <c r="AS157" s="429"/>
      <c r="AT157" s="429"/>
      <c r="AU157" s="429"/>
      <c r="AV157" s="429"/>
      <c r="AW157" s="429"/>
      <c r="AX157" s="429"/>
      <c r="AY157" s="429"/>
      <c r="AZ157" s="429"/>
      <c r="BA157" s="429"/>
      <c r="BB157" s="429"/>
      <c r="BC157" s="429"/>
      <c r="BD157" s="429"/>
      <c r="BE157" s="429"/>
      <c r="BF157" s="429"/>
      <c r="BG157" s="429"/>
      <c r="BH157" s="429"/>
      <c r="BI157" s="429"/>
      <c r="BJ157" s="429"/>
      <c r="BK157" s="429"/>
      <c r="BL157" s="429"/>
      <c r="BM157" s="429"/>
      <c r="BN157" s="429"/>
      <c r="BO157" s="429"/>
      <c r="BP157" s="429"/>
      <c r="BQ157" s="429"/>
      <c r="BR157" s="429"/>
      <c r="BS157" s="429"/>
      <c r="BT157" s="429"/>
      <c r="BU157" s="429"/>
      <c r="BV157" s="429"/>
      <c r="BW157" s="429"/>
      <c r="BX157" s="429"/>
      <c r="BY157" s="429"/>
      <c r="BZ157" s="429"/>
      <c r="CA157" s="429"/>
      <c r="CB157" s="429"/>
      <c r="CC157" s="429"/>
      <c r="CD157" s="429"/>
      <c r="CE157" s="429"/>
      <c r="CF157" s="429"/>
      <c r="CG157" s="429"/>
      <c r="CH157" s="429"/>
      <c r="CI157" s="429"/>
      <c r="CJ157" s="429"/>
      <c r="CK157" s="429"/>
      <c r="CL157" s="429"/>
      <c r="CM157" s="429"/>
      <c r="CN157" s="429"/>
      <c r="CO157" s="429"/>
      <c r="CP157" s="429"/>
      <c r="CQ157" s="429"/>
      <c r="CR157" s="429"/>
      <c r="CS157" s="429"/>
      <c r="CT157" s="429"/>
      <c r="CU157" s="429"/>
      <c r="CV157" s="429"/>
      <c r="CW157" s="429"/>
      <c r="CX157" s="429"/>
      <c r="CY157" s="429"/>
      <c r="CZ157" s="429"/>
      <c r="DA157" s="429"/>
      <c r="DB157" s="429"/>
      <c r="DC157" s="429"/>
      <c r="DD157" s="429"/>
    </row>
    <row r="158" spans="1:108" s="244" customFormat="1" ht="37.5" customHeight="1" thickBot="1">
      <c r="A158" s="1607">
        <v>138</v>
      </c>
      <c r="B158" s="1628" t="s">
        <v>1089</v>
      </c>
      <c r="C158" s="1447">
        <v>2240</v>
      </c>
      <c r="D158" s="1727">
        <v>60000</v>
      </c>
      <c r="E158" s="1719" t="s">
        <v>289</v>
      </c>
      <c r="F158" s="1591">
        <v>52812.04</v>
      </c>
      <c r="G158" s="1469" t="s">
        <v>890</v>
      </c>
      <c r="H158" s="1475"/>
      <c r="I158" s="1021"/>
      <c r="J158" s="1022"/>
      <c r="K158"/>
      <c r="L158" s="346"/>
      <c r="M158" s="429"/>
      <c r="N158" s="429"/>
      <c r="O158" s="429"/>
      <c r="P158" s="429"/>
      <c r="Q158" s="429"/>
      <c r="R158" s="429"/>
      <c r="S158" s="429"/>
      <c r="T158" s="429"/>
      <c r="U158" s="429"/>
      <c r="V158" s="429"/>
      <c r="W158" s="429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  <c r="AN158" s="429"/>
      <c r="AO158" s="429"/>
      <c r="AP158" s="429"/>
      <c r="AQ158" s="429"/>
      <c r="AR158" s="429"/>
      <c r="AS158" s="429"/>
      <c r="AT158" s="429"/>
      <c r="AU158" s="429"/>
      <c r="AV158" s="429"/>
      <c r="AW158" s="429"/>
      <c r="AX158" s="429"/>
      <c r="AY158" s="429"/>
      <c r="AZ158" s="429"/>
      <c r="BA158" s="429"/>
      <c r="BB158" s="429"/>
      <c r="BC158" s="429"/>
      <c r="BD158" s="429"/>
      <c r="BE158" s="429"/>
      <c r="BF158" s="429"/>
      <c r="BG158" s="429"/>
      <c r="BH158" s="429"/>
      <c r="BI158" s="429"/>
      <c r="BJ158" s="429"/>
      <c r="BK158" s="429"/>
      <c r="BL158" s="429"/>
      <c r="BM158" s="429"/>
      <c r="BN158" s="429"/>
      <c r="BO158" s="429"/>
      <c r="BP158" s="429"/>
      <c r="BQ158" s="429"/>
      <c r="BR158" s="429"/>
      <c r="BS158" s="429"/>
      <c r="BT158" s="429"/>
      <c r="BU158" s="429"/>
      <c r="BV158" s="429"/>
      <c r="BW158" s="429"/>
      <c r="BX158" s="429"/>
      <c r="BY158" s="429"/>
      <c r="BZ158" s="429"/>
      <c r="CA158" s="429"/>
      <c r="CB158" s="429"/>
      <c r="CC158" s="429"/>
      <c r="CD158" s="429"/>
      <c r="CE158" s="429"/>
      <c r="CF158" s="429"/>
      <c r="CG158" s="429"/>
      <c r="CH158" s="429"/>
      <c r="CI158" s="429"/>
      <c r="CJ158" s="429"/>
      <c r="CK158" s="429"/>
      <c r="CL158" s="429"/>
      <c r="CM158" s="429"/>
      <c r="CN158" s="429"/>
      <c r="CO158" s="429"/>
      <c r="CP158" s="429"/>
      <c r="CQ158" s="429"/>
      <c r="CR158" s="429"/>
      <c r="CS158" s="429"/>
      <c r="CT158" s="429"/>
      <c r="CU158" s="429"/>
      <c r="CV158" s="429"/>
      <c r="CW158" s="429"/>
      <c r="CX158" s="429"/>
      <c r="CY158" s="429"/>
      <c r="CZ158" s="429"/>
      <c r="DA158" s="429"/>
      <c r="DB158" s="429"/>
      <c r="DC158" s="429"/>
      <c r="DD158" s="429"/>
    </row>
    <row r="159" spans="1:108" s="244" customFormat="1" ht="30" customHeight="1">
      <c r="A159" s="1715">
        <v>139</v>
      </c>
      <c r="B159" s="1628" t="s">
        <v>517</v>
      </c>
      <c r="C159" s="1447">
        <v>2240</v>
      </c>
      <c r="D159" s="1727">
        <v>14000</v>
      </c>
      <c r="E159" s="1719" t="s">
        <v>289</v>
      </c>
      <c r="F159" s="1591">
        <v>9355.2</v>
      </c>
      <c r="G159" s="1469" t="s">
        <v>890</v>
      </c>
      <c r="H159" s="1475" t="s">
        <v>75</v>
      </c>
      <c r="I159" s="1021"/>
      <c r="J159" s="1022"/>
      <c r="K159"/>
      <c r="L159" s="346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29"/>
      <c r="AC159" s="429"/>
      <c r="AD159" s="429"/>
      <c r="AE159" s="429"/>
      <c r="AF159" s="429"/>
      <c r="AG159" s="429"/>
      <c r="AH159" s="429"/>
      <c r="AI159" s="429"/>
      <c r="AJ159" s="429"/>
      <c r="AK159" s="429"/>
      <c r="AL159" s="429"/>
      <c r="AM159" s="429"/>
      <c r="AN159" s="429"/>
      <c r="AO159" s="429"/>
      <c r="AP159" s="429"/>
      <c r="AQ159" s="429"/>
      <c r="AR159" s="429"/>
      <c r="AS159" s="429"/>
      <c r="AT159" s="429"/>
      <c r="AU159" s="429"/>
      <c r="AV159" s="429"/>
      <c r="AW159" s="429"/>
      <c r="AX159" s="429"/>
      <c r="AY159" s="429"/>
      <c r="AZ159" s="429"/>
      <c r="BA159" s="429"/>
      <c r="BB159" s="429"/>
      <c r="BC159" s="429"/>
      <c r="BD159" s="429"/>
      <c r="BE159" s="429"/>
      <c r="BF159" s="429"/>
      <c r="BG159" s="429"/>
      <c r="BH159" s="429"/>
      <c r="BI159" s="429"/>
      <c r="BJ159" s="429"/>
      <c r="BK159" s="429"/>
      <c r="BL159" s="429"/>
      <c r="BM159" s="429"/>
      <c r="BN159" s="429"/>
      <c r="BO159" s="429"/>
      <c r="BP159" s="429"/>
      <c r="BQ159" s="429"/>
      <c r="BR159" s="429"/>
      <c r="BS159" s="429"/>
      <c r="BT159" s="429"/>
      <c r="BU159" s="429"/>
      <c r="BV159" s="429"/>
      <c r="BW159" s="429"/>
      <c r="BX159" s="429"/>
      <c r="BY159" s="429"/>
      <c r="BZ159" s="429"/>
      <c r="CA159" s="429"/>
      <c r="CB159" s="429"/>
      <c r="CC159" s="429"/>
      <c r="CD159" s="429"/>
      <c r="CE159" s="429"/>
      <c r="CF159" s="429"/>
      <c r="CG159" s="429"/>
      <c r="CH159" s="429"/>
      <c r="CI159" s="429"/>
      <c r="CJ159" s="429"/>
      <c r="CK159" s="429"/>
      <c r="CL159" s="429"/>
      <c r="CM159" s="429"/>
      <c r="CN159" s="429"/>
      <c r="CO159" s="429"/>
      <c r="CP159" s="429"/>
      <c r="CQ159" s="429"/>
      <c r="CR159" s="429"/>
      <c r="CS159" s="429"/>
      <c r="CT159" s="429"/>
      <c r="CU159" s="429"/>
      <c r="CV159" s="429"/>
      <c r="CW159" s="429"/>
      <c r="CX159" s="429"/>
      <c r="CY159" s="429"/>
      <c r="CZ159" s="429"/>
      <c r="DA159" s="429"/>
      <c r="DB159" s="429"/>
      <c r="DC159" s="429"/>
      <c r="DD159" s="429"/>
    </row>
    <row r="160" spans="1:108" s="244" customFormat="1" ht="27" customHeight="1" thickBot="1">
      <c r="A160" s="1607">
        <v>140</v>
      </c>
      <c r="B160" s="1628" t="s">
        <v>828</v>
      </c>
      <c r="C160" s="1447">
        <v>2240</v>
      </c>
      <c r="D160" s="1727">
        <v>5000</v>
      </c>
      <c r="E160" s="1719" t="s">
        <v>289</v>
      </c>
      <c r="F160" s="1591">
        <v>364.56</v>
      </c>
      <c r="G160" s="1469" t="s">
        <v>890</v>
      </c>
      <c r="H160" s="1475" t="s">
        <v>1063</v>
      </c>
      <c r="I160" s="1021"/>
      <c r="J160" s="1022"/>
      <c r="K160"/>
      <c r="L160" s="346"/>
      <c r="M160" s="429"/>
      <c r="N160" s="429"/>
      <c r="O160" s="429"/>
      <c r="P160" s="429"/>
      <c r="Q160" s="429"/>
      <c r="R160" s="429"/>
      <c r="S160" s="429"/>
      <c r="T160" s="429"/>
      <c r="U160" s="429"/>
      <c r="V160" s="429"/>
      <c r="W160" s="429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29"/>
      <c r="AO160" s="429"/>
      <c r="AP160" s="429"/>
      <c r="AQ160" s="429"/>
      <c r="AR160" s="429"/>
      <c r="AS160" s="429"/>
      <c r="AT160" s="429"/>
      <c r="AU160" s="429"/>
      <c r="AV160" s="429"/>
      <c r="AW160" s="429"/>
      <c r="AX160" s="429"/>
      <c r="AY160" s="429"/>
      <c r="AZ160" s="429"/>
      <c r="BA160" s="429"/>
      <c r="BB160" s="429"/>
      <c r="BC160" s="429"/>
      <c r="BD160" s="429"/>
      <c r="BE160" s="429"/>
      <c r="BF160" s="429"/>
      <c r="BG160" s="429"/>
      <c r="BH160" s="429"/>
      <c r="BI160" s="429"/>
      <c r="BJ160" s="429"/>
      <c r="BK160" s="429"/>
      <c r="BL160" s="429"/>
      <c r="BM160" s="429"/>
      <c r="BN160" s="429"/>
      <c r="BO160" s="429"/>
      <c r="BP160" s="429"/>
      <c r="BQ160" s="429"/>
      <c r="BR160" s="429"/>
      <c r="BS160" s="429"/>
      <c r="BT160" s="429"/>
      <c r="BU160" s="429"/>
      <c r="BV160" s="429"/>
      <c r="BW160" s="429"/>
      <c r="BX160" s="429"/>
      <c r="BY160" s="429"/>
      <c r="BZ160" s="429"/>
      <c r="CA160" s="429"/>
      <c r="CB160" s="429"/>
      <c r="CC160" s="429"/>
      <c r="CD160" s="429"/>
      <c r="CE160" s="429"/>
      <c r="CF160" s="429"/>
      <c r="CG160" s="429"/>
      <c r="CH160" s="429"/>
      <c r="CI160" s="429"/>
      <c r="CJ160" s="429"/>
      <c r="CK160" s="429"/>
      <c r="CL160" s="429"/>
      <c r="CM160" s="429"/>
      <c r="CN160" s="429"/>
      <c r="CO160" s="429"/>
      <c r="CP160" s="429"/>
      <c r="CQ160" s="429"/>
      <c r="CR160" s="429"/>
      <c r="CS160" s="429"/>
      <c r="CT160" s="429"/>
      <c r="CU160" s="429"/>
      <c r="CV160" s="429"/>
      <c r="CW160" s="429"/>
      <c r="CX160" s="429"/>
      <c r="CY160" s="429"/>
      <c r="CZ160" s="429"/>
      <c r="DA160" s="429"/>
      <c r="DB160" s="429"/>
      <c r="DC160" s="429"/>
      <c r="DD160" s="429"/>
    </row>
    <row r="161" spans="1:108" s="244" customFormat="1" ht="25.5" customHeight="1">
      <c r="A161" s="1715">
        <v>141</v>
      </c>
      <c r="B161" s="1628" t="s">
        <v>855</v>
      </c>
      <c r="C161" s="1447">
        <v>2240</v>
      </c>
      <c r="D161" s="1727">
        <v>1000</v>
      </c>
      <c r="E161" s="1719" t="s">
        <v>289</v>
      </c>
      <c r="F161" s="1591"/>
      <c r="G161" s="1469" t="s">
        <v>890</v>
      </c>
      <c r="H161" s="1475" t="s">
        <v>856</v>
      </c>
      <c r="I161" s="1021"/>
      <c r="J161" s="1022"/>
      <c r="K161"/>
      <c r="L161" s="346"/>
      <c r="M161" s="429"/>
      <c r="N161" s="429"/>
      <c r="O161" s="429"/>
      <c r="P161" s="429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29"/>
      <c r="AP161" s="429"/>
      <c r="AQ161" s="429"/>
      <c r="AR161" s="429"/>
      <c r="AS161" s="429"/>
      <c r="AT161" s="429"/>
      <c r="AU161" s="429"/>
      <c r="AV161" s="429"/>
      <c r="AW161" s="429"/>
      <c r="AX161" s="429"/>
      <c r="AY161" s="429"/>
      <c r="AZ161" s="429"/>
      <c r="BA161" s="429"/>
      <c r="BB161" s="429"/>
      <c r="BC161" s="429"/>
      <c r="BD161" s="429"/>
      <c r="BE161" s="429"/>
      <c r="BF161" s="429"/>
      <c r="BG161" s="429"/>
      <c r="BH161" s="429"/>
      <c r="BI161" s="429"/>
      <c r="BJ161" s="429"/>
      <c r="BK161" s="429"/>
      <c r="BL161" s="429"/>
      <c r="BM161" s="429"/>
      <c r="BN161" s="429"/>
      <c r="BO161" s="429"/>
      <c r="BP161" s="429"/>
      <c r="BQ161" s="429"/>
      <c r="BR161" s="429"/>
      <c r="BS161" s="429"/>
      <c r="BT161" s="429"/>
      <c r="BU161" s="429"/>
      <c r="BV161" s="429"/>
      <c r="BW161" s="429"/>
      <c r="BX161" s="429"/>
      <c r="BY161" s="429"/>
      <c r="BZ161" s="429"/>
      <c r="CA161" s="429"/>
      <c r="CB161" s="429"/>
      <c r="CC161" s="429"/>
      <c r="CD161" s="429"/>
      <c r="CE161" s="429"/>
      <c r="CF161" s="429"/>
      <c r="CG161" s="429"/>
      <c r="CH161" s="429"/>
      <c r="CI161" s="429"/>
      <c r="CJ161" s="429"/>
      <c r="CK161" s="429"/>
      <c r="CL161" s="429"/>
      <c r="CM161" s="429"/>
      <c r="CN161" s="429"/>
      <c r="CO161" s="429"/>
      <c r="CP161" s="429"/>
      <c r="CQ161" s="429"/>
      <c r="CR161" s="429"/>
      <c r="CS161" s="429"/>
      <c r="CT161" s="429"/>
      <c r="CU161" s="429"/>
      <c r="CV161" s="429"/>
      <c r="CW161" s="429"/>
      <c r="CX161" s="429"/>
      <c r="CY161" s="429"/>
      <c r="CZ161" s="429"/>
      <c r="DA161" s="429"/>
      <c r="DB161" s="429"/>
      <c r="DC161" s="429"/>
      <c r="DD161" s="429"/>
    </row>
    <row r="162" spans="1:108" s="244" customFormat="1" ht="93" customHeight="1" thickBot="1">
      <c r="A162" s="1607">
        <v>142</v>
      </c>
      <c r="B162" s="1628" t="s">
        <v>456</v>
      </c>
      <c r="C162" s="1447">
        <v>2240</v>
      </c>
      <c r="D162" s="1727">
        <v>30000</v>
      </c>
      <c r="E162" s="1719" t="s">
        <v>289</v>
      </c>
      <c r="F162" s="1591">
        <v>28358.36</v>
      </c>
      <c r="G162" s="1469" t="s">
        <v>890</v>
      </c>
      <c r="H162" s="1456" t="s">
        <v>863</v>
      </c>
      <c r="I162" s="1021"/>
      <c r="J162" s="1022"/>
      <c r="K162"/>
      <c r="L162" s="346"/>
      <c r="M162" s="429"/>
      <c r="N162" s="429"/>
      <c r="O162" s="429"/>
      <c r="P162" s="429"/>
      <c r="Q162" s="429"/>
      <c r="R162" s="429"/>
      <c r="S162" s="429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29"/>
      <c r="AP162" s="429"/>
      <c r="AQ162" s="429"/>
      <c r="AR162" s="429"/>
      <c r="AS162" s="429"/>
      <c r="AT162" s="429"/>
      <c r="AU162" s="429"/>
      <c r="AV162" s="429"/>
      <c r="AW162" s="429"/>
      <c r="AX162" s="429"/>
      <c r="AY162" s="429"/>
      <c r="AZ162" s="429"/>
      <c r="BA162" s="429"/>
      <c r="BB162" s="429"/>
      <c r="BC162" s="429"/>
      <c r="BD162" s="429"/>
      <c r="BE162" s="429"/>
      <c r="BF162" s="429"/>
      <c r="BG162" s="429"/>
      <c r="BH162" s="429"/>
      <c r="BI162" s="429"/>
      <c r="BJ162" s="429"/>
      <c r="BK162" s="429"/>
      <c r="BL162" s="429"/>
      <c r="BM162" s="429"/>
      <c r="BN162" s="429"/>
      <c r="BO162" s="429"/>
      <c r="BP162" s="429"/>
      <c r="BQ162" s="429"/>
      <c r="BR162" s="429"/>
      <c r="BS162" s="429"/>
      <c r="BT162" s="429"/>
      <c r="BU162" s="429"/>
      <c r="BV162" s="429"/>
      <c r="BW162" s="429"/>
      <c r="BX162" s="429"/>
      <c r="BY162" s="429"/>
      <c r="BZ162" s="429"/>
      <c r="CA162" s="429"/>
      <c r="CB162" s="429"/>
      <c r="CC162" s="429"/>
      <c r="CD162" s="429"/>
      <c r="CE162" s="429"/>
      <c r="CF162" s="429"/>
      <c r="CG162" s="429"/>
      <c r="CH162" s="429"/>
      <c r="CI162" s="429"/>
      <c r="CJ162" s="429"/>
      <c r="CK162" s="429"/>
      <c r="CL162" s="429"/>
      <c r="CM162" s="429"/>
      <c r="CN162" s="429"/>
      <c r="CO162" s="429"/>
      <c r="CP162" s="429"/>
      <c r="CQ162" s="429"/>
      <c r="CR162" s="429"/>
      <c r="CS162" s="429"/>
      <c r="CT162" s="429"/>
      <c r="CU162" s="429"/>
      <c r="CV162" s="429"/>
      <c r="CW162" s="429"/>
      <c r="CX162" s="429"/>
      <c r="CY162" s="429"/>
      <c r="CZ162" s="429"/>
      <c r="DA162" s="429"/>
      <c r="DB162" s="429"/>
      <c r="DC162" s="429"/>
      <c r="DD162" s="429"/>
    </row>
    <row r="163" spans="1:108" s="244" customFormat="1" ht="26.25" customHeight="1">
      <c r="A163" s="1715">
        <v>143</v>
      </c>
      <c r="B163" s="1628" t="s">
        <v>1151</v>
      </c>
      <c r="C163" s="1447">
        <v>2240</v>
      </c>
      <c r="D163" s="1727">
        <v>1000</v>
      </c>
      <c r="E163" s="1719" t="s">
        <v>289</v>
      </c>
      <c r="F163" s="1591"/>
      <c r="G163" s="1469" t="s">
        <v>890</v>
      </c>
      <c r="H163" s="1456" t="s">
        <v>362</v>
      </c>
      <c r="I163" s="1021"/>
      <c r="J163" s="1022"/>
      <c r="K163"/>
      <c r="L163" s="346"/>
      <c r="M163" s="429"/>
      <c r="N163" s="429"/>
      <c r="O163" s="429"/>
      <c r="P163" s="429"/>
      <c r="Q163" s="429"/>
      <c r="R163" s="429"/>
      <c r="S163" s="429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29"/>
      <c r="AO163" s="429"/>
      <c r="AP163" s="429"/>
      <c r="AQ163" s="429"/>
      <c r="AR163" s="429"/>
      <c r="AS163" s="429"/>
      <c r="AT163" s="429"/>
      <c r="AU163" s="429"/>
      <c r="AV163" s="429"/>
      <c r="AW163" s="429"/>
      <c r="AX163" s="429"/>
      <c r="AY163" s="429"/>
      <c r="AZ163" s="429"/>
      <c r="BA163" s="429"/>
      <c r="BB163" s="429"/>
      <c r="BC163" s="429"/>
      <c r="BD163" s="429"/>
      <c r="BE163" s="429"/>
      <c r="BF163" s="429"/>
      <c r="BG163" s="429"/>
      <c r="BH163" s="429"/>
      <c r="BI163" s="429"/>
      <c r="BJ163" s="429"/>
      <c r="BK163" s="429"/>
      <c r="BL163" s="429"/>
      <c r="BM163" s="429"/>
      <c r="BN163" s="429"/>
      <c r="BO163" s="429"/>
      <c r="BP163" s="429"/>
      <c r="BQ163" s="429"/>
      <c r="BR163" s="429"/>
      <c r="BS163" s="429"/>
      <c r="BT163" s="429"/>
      <c r="BU163" s="429"/>
      <c r="BV163" s="429"/>
      <c r="BW163" s="429"/>
      <c r="BX163" s="429"/>
      <c r="BY163" s="429"/>
      <c r="BZ163" s="429"/>
      <c r="CA163" s="429"/>
      <c r="CB163" s="429"/>
      <c r="CC163" s="429"/>
      <c r="CD163" s="429"/>
      <c r="CE163" s="429"/>
      <c r="CF163" s="429"/>
      <c r="CG163" s="429"/>
      <c r="CH163" s="429"/>
      <c r="CI163" s="429"/>
      <c r="CJ163" s="429"/>
      <c r="CK163" s="429"/>
      <c r="CL163" s="429"/>
      <c r="CM163" s="429"/>
      <c r="CN163" s="429"/>
      <c r="CO163" s="429"/>
      <c r="CP163" s="429"/>
      <c r="CQ163" s="429"/>
      <c r="CR163" s="429"/>
      <c r="CS163" s="429"/>
      <c r="CT163" s="429"/>
      <c r="CU163" s="429"/>
      <c r="CV163" s="429"/>
      <c r="CW163" s="429"/>
      <c r="CX163" s="429"/>
      <c r="CY163" s="429"/>
      <c r="CZ163" s="429"/>
      <c r="DA163" s="429"/>
      <c r="DB163" s="429"/>
      <c r="DC163" s="429"/>
      <c r="DD163" s="429"/>
    </row>
    <row r="164" spans="1:108" s="363" customFormat="1" ht="52.5" customHeight="1" thickBot="1">
      <c r="A164" s="1607">
        <v>144</v>
      </c>
      <c r="B164" s="1628" t="s">
        <v>1096</v>
      </c>
      <c r="C164" s="1447">
        <v>2240</v>
      </c>
      <c r="D164" s="1727">
        <v>6000</v>
      </c>
      <c r="E164" s="1719" t="s">
        <v>289</v>
      </c>
      <c r="F164" s="1670">
        <v>3460</v>
      </c>
      <c r="G164" s="1734" t="s">
        <v>890</v>
      </c>
      <c r="H164" s="1454" t="s">
        <v>255</v>
      </c>
      <c r="I164" s="1736"/>
      <c r="J164" s="1022"/>
      <c r="K164" s="348"/>
      <c r="L164" s="1737"/>
      <c r="M164" s="429"/>
      <c r="N164" s="429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  <c r="AN164" s="429"/>
      <c r="AO164" s="429"/>
      <c r="AP164" s="429"/>
      <c r="AQ164" s="429"/>
      <c r="AR164" s="429"/>
      <c r="AS164" s="429"/>
      <c r="AT164" s="429"/>
      <c r="AU164" s="429"/>
      <c r="AV164" s="429"/>
      <c r="AW164" s="429"/>
      <c r="AX164" s="429"/>
      <c r="AY164" s="429"/>
      <c r="AZ164" s="429"/>
      <c r="BA164" s="429"/>
      <c r="BB164" s="429"/>
      <c r="BC164" s="429"/>
      <c r="BD164" s="429"/>
      <c r="BE164" s="429"/>
      <c r="BF164" s="429"/>
      <c r="BG164" s="429"/>
      <c r="BH164" s="429"/>
      <c r="BI164" s="429"/>
      <c r="BJ164" s="429"/>
      <c r="BK164" s="429"/>
      <c r="BL164" s="429"/>
      <c r="BM164" s="429"/>
      <c r="BN164" s="429"/>
      <c r="BO164" s="429"/>
      <c r="BP164" s="429"/>
      <c r="BQ164" s="429"/>
      <c r="BR164" s="429"/>
      <c r="BS164" s="429"/>
      <c r="BT164" s="429"/>
      <c r="BU164" s="429"/>
      <c r="BV164" s="429"/>
      <c r="BW164" s="429"/>
      <c r="BX164" s="429"/>
      <c r="BY164" s="429"/>
      <c r="BZ164" s="429"/>
      <c r="CA164" s="429"/>
      <c r="CB164" s="429"/>
      <c r="CC164" s="429"/>
      <c r="CD164" s="429"/>
      <c r="CE164" s="429"/>
      <c r="CF164" s="429"/>
      <c r="CG164" s="429"/>
      <c r="CH164" s="429"/>
      <c r="CI164" s="429"/>
      <c r="CJ164" s="429"/>
      <c r="CK164" s="429"/>
      <c r="CL164" s="429"/>
      <c r="CM164" s="429"/>
      <c r="CN164" s="429"/>
      <c r="CO164" s="429"/>
      <c r="CP164" s="429"/>
      <c r="CQ164" s="429"/>
      <c r="CR164" s="429"/>
      <c r="CS164" s="429"/>
      <c r="CT164" s="429"/>
      <c r="CU164" s="429"/>
      <c r="CV164" s="429"/>
      <c r="CW164" s="429"/>
      <c r="CX164" s="429"/>
      <c r="CY164" s="429"/>
      <c r="CZ164" s="429"/>
      <c r="DA164" s="429"/>
      <c r="DB164" s="429"/>
      <c r="DC164" s="429"/>
      <c r="DD164" s="429"/>
    </row>
    <row r="165" spans="1:108" s="244" customFormat="1" ht="23.25" customHeight="1" hidden="1" thickBot="1">
      <c r="A165" s="1715">
        <v>145</v>
      </c>
      <c r="B165" s="1629" t="s">
        <v>851</v>
      </c>
      <c r="C165" s="1630">
        <v>2240</v>
      </c>
      <c r="D165" s="1730">
        <f>SUM(D101:D164)</f>
        <v>2006080.44</v>
      </c>
      <c r="E165" s="1721" t="s">
        <v>289</v>
      </c>
      <c r="F165" s="1704">
        <f>SUM(F101:F164)</f>
        <v>1776158.2500000005</v>
      </c>
      <c r="G165" s="1476"/>
      <c r="H165" s="1477"/>
      <c r="I165" s="1015"/>
      <c r="J165" s="944"/>
      <c r="K165" s="955"/>
      <c r="L165" s="346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AO165" s="429"/>
      <c r="AP165" s="429"/>
      <c r="AQ165" s="429"/>
      <c r="AR165" s="429"/>
      <c r="AS165" s="429"/>
      <c r="AT165" s="429"/>
      <c r="AU165" s="429"/>
      <c r="AV165" s="429"/>
      <c r="AW165" s="429"/>
      <c r="AX165" s="429"/>
      <c r="AY165" s="429"/>
      <c r="AZ165" s="429"/>
      <c r="BA165" s="429"/>
      <c r="BB165" s="429"/>
      <c r="BC165" s="429"/>
      <c r="BD165" s="429"/>
      <c r="BE165" s="429"/>
      <c r="BF165" s="429"/>
      <c r="BG165" s="429"/>
      <c r="BH165" s="429"/>
      <c r="BI165" s="429"/>
      <c r="BJ165" s="429"/>
      <c r="BK165" s="429"/>
      <c r="BL165" s="429"/>
      <c r="BM165" s="429"/>
      <c r="BN165" s="429"/>
      <c r="BO165" s="429"/>
      <c r="BP165" s="429"/>
      <c r="BQ165" s="429"/>
      <c r="BR165" s="429"/>
      <c r="BS165" s="429"/>
      <c r="BT165" s="429"/>
      <c r="BU165" s="429"/>
      <c r="BV165" s="429"/>
      <c r="BW165" s="429"/>
      <c r="BX165" s="429"/>
      <c r="BY165" s="429"/>
      <c r="BZ165" s="429"/>
      <c r="CA165" s="429"/>
      <c r="CB165" s="429"/>
      <c r="CC165" s="429"/>
      <c r="CD165" s="429"/>
      <c r="CE165" s="429"/>
      <c r="CF165" s="429"/>
      <c r="CG165" s="429"/>
      <c r="CH165" s="429"/>
      <c r="CI165" s="429"/>
      <c r="CJ165" s="429"/>
      <c r="CK165" s="429"/>
      <c r="CL165" s="429"/>
      <c r="CM165" s="429"/>
      <c r="CN165" s="429"/>
      <c r="CO165" s="429"/>
      <c r="CP165" s="429"/>
      <c r="CQ165" s="429"/>
      <c r="CR165" s="429"/>
      <c r="CS165" s="429"/>
      <c r="CT165" s="429"/>
      <c r="CU165" s="429"/>
      <c r="CV165" s="429"/>
      <c r="CW165" s="429"/>
      <c r="CX165" s="429"/>
      <c r="CY165" s="429"/>
      <c r="CZ165" s="429"/>
      <c r="DA165" s="429"/>
      <c r="DB165" s="429"/>
      <c r="DC165" s="429"/>
      <c r="DD165" s="429"/>
    </row>
    <row r="166" spans="1:108" s="244" customFormat="1" ht="18" customHeight="1" hidden="1">
      <c r="A166" s="1607">
        <v>146</v>
      </c>
      <c r="B166" s="1598" t="s">
        <v>137</v>
      </c>
      <c r="C166" s="1608">
        <v>2240</v>
      </c>
      <c r="D166" s="1731"/>
      <c r="E166" s="1722"/>
      <c r="F166" s="1705"/>
      <c r="G166" s="1478"/>
      <c r="H166" s="1479"/>
      <c r="I166" s="798"/>
      <c r="J166" s="942"/>
      <c r="K166" s="746"/>
      <c r="L166" s="747"/>
      <c r="M166" s="256"/>
      <c r="N166" s="429"/>
      <c r="O166" s="429"/>
      <c r="P166" s="429"/>
      <c r="Q166" s="429"/>
      <c r="R166" s="429"/>
      <c r="S166" s="429"/>
      <c r="T166" s="429"/>
      <c r="U166" s="429"/>
      <c r="V166" s="429"/>
      <c r="W166" s="429"/>
      <c r="X166" s="429"/>
      <c r="Y166" s="429"/>
      <c r="Z166" s="429"/>
      <c r="AA166" s="429"/>
      <c r="AB166" s="429"/>
      <c r="AC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AN166" s="429"/>
      <c r="AO166" s="429"/>
      <c r="AP166" s="429"/>
      <c r="AQ166" s="429"/>
      <c r="AR166" s="429"/>
      <c r="AS166" s="429"/>
      <c r="AT166" s="429"/>
      <c r="AU166" s="429"/>
      <c r="AV166" s="429"/>
      <c r="AW166" s="429"/>
      <c r="AX166" s="429"/>
      <c r="AY166" s="429"/>
      <c r="AZ166" s="429"/>
      <c r="BA166" s="429"/>
      <c r="BB166" s="429"/>
      <c r="BC166" s="429"/>
      <c r="BD166" s="429"/>
      <c r="BE166" s="429"/>
      <c r="BF166" s="429"/>
      <c r="BG166" s="429"/>
      <c r="BH166" s="429"/>
      <c r="BI166" s="429"/>
      <c r="BJ166" s="429"/>
      <c r="BK166" s="429"/>
      <c r="BL166" s="429"/>
      <c r="BM166" s="429"/>
      <c r="BN166" s="429"/>
      <c r="BO166" s="429"/>
      <c r="BP166" s="429"/>
      <c r="BQ166" s="429"/>
      <c r="BR166" s="429"/>
      <c r="BS166" s="429"/>
      <c r="BT166" s="429"/>
      <c r="BU166" s="429"/>
      <c r="BV166" s="429"/>
      <c r="BW166" s="429"/>
      <c r="BX166" s="429"/>
      <c r="BY166" s="429"/>
      <c r="BZ166" s="429"/>
      <c r="CA166" s="429"/>
      <c r="CB166" s="429"/>
      <c r="CC166" s="429"/>
      <c r="CD166" s="429"/>
      <c r="CE166" s="429"/>
      <c r="CF166" s="429"/>
      <c r="CG166" s="429"/>
      <c r="CH166" s="429"/>
      <c r="CI166" s="429"/>
      <c r="CJ166" s="429"/>
      <c r="CK166" s="429"/>
      <c r="CL166" s="429"/>
      <c r="CM166" s="429"/>
      <c r="CN166" s="429"/>
      <c r="CO166" s="429"/>
      <c r="CP166" s="429"/>
      <c r="CQ166" s="429"/>
      <c r="CR166" s="429"/>
      <c r="CS166" s="429"/>
      <c r="CT166" s="429"/>
      <c r="CU166" s="429"/>
      <c r="CV166" s="429"/>
      <c r="CW166" s="429"/>
      <c r="CX166" s="429"/>
      <c r="CY166" s="429"/>
      <c r="CZ166" s="429"/>
      <c r="DA166" s="429"/>
      <c r="DB166" s="429"/>
      <c r="DC166" s="429"/>
      <c r="DD166" s="429"/>
    </row>
    <row r="167" spans="1:12" ht="26.25" customHeight="1" hidden="1">
      <c r="A167" s="1715">
        <v>147</v>
      </c>
      <c r="B167" s="1632" t="s">
        <v>431</v>
      </c>
      <c r="C167" s="1531">
        <v>2240</v>
      </c>
      <c r="D167" s="1728"/>
      <c r="E167" s="1719"/>
      <c r="F167" s="1706"/>
      <c r="G167" s="1480"/>
      <c r="H167" s="1481"/>
      <c r="I167" s="550"/>
      <c r="J167" s="550"/>
      <c r="K167" s="347" t="e">
        <f>D167+#REF!+#REF!</f>
        <v>#REF!</v>
      </c>
      <c r="L167" s="391"/>
    </row>
    <row r="168" spans="1:12" ht="26.25" customHeight="1" hidden="1">
      <c r="A168" s="1607">
        <v>148</v>
      </c>
      <c r="B168" s="1633" t="s">
        <v>1133</v>
      </c>
      <c r="C168" s="1634">
        <v>2240</v>
      </c>
      <c r="D168" s="1716"/>
      <c r="E168" s="1720"/>
      <c r="F168" s="1707"/>
      <c r="G168" s="1443"/>
      <c r="H168" s="1468"/>
      <c r="I168" s="550"/>
      <c r="J168" s="731"/>
      <c r="K168" s="347"/>
      <c r="L168" s="391"/>
    </row>
    <row r="169" spans="1:11" ht="86.25" customHeight="1">
      <c r="A169" s="1715">
        <v>145</v>
      </c>
      <c r="B169" s="1447" t="s">
        <v>1000</v>
      </c>
      <c r="C169" s="1531">
        <v>2240</v>
      </c>
      <c r="D169" s="1728">
        <v>119473.53</v>
      </c>
      <c r="E169" s="1719" t="s">
        <v>289</v>
      </c>
      <c r="F169" s="1591">
        <v>119473.53</v>
      </c>
      <c r="G169" s="1469" t="s">
        <v>888</v>
      </c>
      <c r="H169" s="1468" t="s">
        <v>469</v>
      </c>
      <c r="I169" s="799" t="s">
        <v>727</v>
      </c>
      <c r="J169" s="799" t="s">
        <v>727</v>
      </c>
      <c r="K169" s="401" t="s">
        <v>710</v>
      </c>
    </row>
    <row r="170" spans="1:108" s="348" customFormat="1" ht="91.5" customHeight="1" thickBot="1">
      <c r="A170" s="1607">
        <v>146</v>
      </c>
      <c r="B170" s="1603" t="s">
        <v>150</v>
      </c>
      <c r="C170" s="1619">
        <v>2240</v>
      </c>
      <c r="D170" s="1732">
        <v>5992.8</v>
      </c>
      <c r="E170" s="1723" t="s">
        <v>289</v>
      </c>
      <c r="F170" s="1670">
        <v>5992.8</v>
      </c>
      <c r="G170" s="1734" t="s">
        <v>888</v>
      </c>
      <c r="H170" s="1740" t="s">
        <v>928</v>
      </c>
      <c r="I170" s="892"/>
      <c r="J170" s="892"/>
      <c r="K170" s="1408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6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6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  <c r="BO170" s="256"/>
      <c r="BP170" s="256"/>
      <c r="BQ170" s="256"/>
      <c r="BR170" s="256"/>
      <c r="BS170" s="256"/>
      <c r="BT170" s="256"/>
      <c r="BU170" s="256"/>
      <c r="BV170" s="256"/>
      <c r="BW170" s="256"/>
      <c r="BX170" s="256"/>
      <c r="BY170" s="256"/>
      <c r="BZ170" s="256"/>
      <c r="CA170" s="256"/>
      <c r="CB170" s="256"/>
      <c r="CC170" s="256"/>
      <c r="CD170" s="256"/>
      <c r="CE170" s="256"/>
      <c r="CF170" s="256"/>
      <c r="CG170" s="256"/>
      <c r="CH170" s="256"/>
      <c r="CI170" s="256"/>
      <c r="CJ170" s="256"/>
      <c r="CK170" s="256"/>
      <c r="CL170" s="256"/>
      <c r="CM170" s="256"/>
      <c r="CN170" s="256"/>
      <c r="CO170" s="256"/>
      <c r="CP170" s="256"/>
      <c r="CQ170" s="256"/>
      <c r="CR170" s="256"/>
      <c r="CS170" s="256"/>
      <c r="CT170" s="256"/>
      <c r="CU170" s="256"/>
      <c r="CV170" s="256"/>
      <c r="CW170" s="256"/>
      <c r="CX170" s="256"/>
      <c r="CY170" s="256"/>
      <c r="CZ170" s="256"/>
      <c r="DA170" s="256"/>
      <c r="DB170" s="256"/>
      <c r="DC170" s="256"/>
      <c r="DD170" s="256"/>
    </row>
    <row r="171" spans="1:11" ht="3" customHeight="1" hidden="1" thickBot="1">
      <c r="A171" s="1607">
        <v>156</v>
      </c>
      <c r="B171" s="1629" t="s">
        <v>304</v>
      </c>
      <c r="C171" s="1738"/>
      <c r="D171" s="1739">
        <f>SUM(D169:D170)</f>
        <v>125466.33</v>
      </c>
      <c r="E171" s="1721"/>
      <c r="F171" s="1708">
        <f>SUM(F169:F170)</f>
        <v>125466.33</v>
      </c>
      <c r="G171" s="1483"/>
      <c r="H171" s="1484"/>
      <c r="I171" s="799"/>
      <c r="J171" s="799"/>
      <c r="K171" s="401"/>
    </row>
    <row r="172" spans="1:12" ht="57.75" customHeight="1" hidden="1">
      <c r="A172" s="1607">
        <v>157</v>
      </c>
      <c r="B172" s="1625" t="s">
        <v>302</v>
      </c>
      <c r="C172" s="1598">
        <v>2240</v>
      </c>
      <c r="D172" s="1731">
        <f>SUM(D173:D174)</f>
        <v>554888</v>
      </c>
      <c r="E172" s="1724" t="s">
        <v>289</v>
      </c>
      <c r="F172" s="1709">
        <f>SUM(F173:F174)</f>
        <v>513404.70999999996</v>
      </c>
      <c r="G172" s="1485"/>
      <c r="H172" s="1486"/>
      <c r="I172" s="550"/>
      <c r="J172" s="550"/>
      <c r="K172" s="347"/>
      <c r="L172" s="391"/>
    </row>
    <row r="173" spans="1:12" ht="64.5" customHeight="1" hidden="1">
      <c r="A173" s="1607">
        <v>158</v>
      </c>
      <c r="B173" s="1626" t="s">
        <v>929</v>
      </c>
      <c r="C173" s="1447">
        <v>2240</v>
      </c>
      <c r="D173" s="1728">
        <v>354888</v>
      </c>
      <c r="E173" s="1719" t="s">
        <v>289</v>
      </c>
      <c r="F173" s="1710">
        <v>354888</v>
      </c>
      <c r="G173" s="1445" t="s">
        <v>792</v>
      </c>
      <c r="H173" s="1468" t="s">
        <v>910</v>
      </c>
      <c r="I173" s="550"/>
      <c r="J173" s="550"/>
      <c r="K173" s="347"/>
      <c r="L173" s="391"/>
    </row>
    <row r="174" spans="1:13" ht="82.5" customHeight="1" hidden="1">
      <c r="A174" s="1607">
        <v>159</v>
      </c>
      <c r="B174" s="1488" t="s">
        <v>592</v>
      </c>
      <c r="C174" s="1532">
        <v>2240</v>
      </c>
      <c r="D174" s="1716">
        <v>200000</v>
      </c>
      <c r="E174" s="1720" t="s">
        <v>289</v>
      </c>
      <c r="F174" s="1707">
        <v>158516.71</v>
      </c>
      <c r="G174" s="1443" t="s">
        <v>509</v>
      </c>
      <c r="H174" s="1489" t="s">
        <v>847</v>
      </c>
      <c r="I174" s="550"/>
      <c r="J174" s="731"/>
      <c r="K174" s="347"/>
      <c r="L174" s="391"/>
      <c r="M174" s="1383"/>
    </row>
    <row r="175" spans="1:12" ht="42.75" customHeight="1" hidden="1">
      <c r="A175" s="1607">
        <v>160</v>
      </c>
      <c r="B175" s="1637" t="s">
        <v>448</v>
      </c>
      <c r="C175" s="1532">
        <v>2240</v>
      </c>
      <c r="D175" s="1716">
        <f>D183+D182+D181+D180+D179+D178+D177+D176</f>
        <v>29145085.94</v>
      </c>
      <c r="E175" s="1725"/>
      <c r="F175" s="1711">
        <f>F183+F182+F181+F180+F179+F178+F177+F176</f>
        <v>28758472.639999997</v>
      </c>
      <c r="G175" s="1443"/>
      <c r="H175" s="1489"/>
      <c r="I175" s="970"/>
      <c r="J175" s="731"/>
      <c r="K175" s="347"/>
      <c r="L175" s="391"/>
    </row>
    <row r="176" spans="1:12" ht="64.5" customHeight="1" hidden="1">
      <c r="A176" s="1607">
        <v>161</v>
      </c>
      <c r="B176" s="1447" t="s">
        <v>758</v>
      </c>
      <c r="C176" s="1531">
        <v>2240</v>
      </c>
      <c r="D176" s="1733">
        <v>1251225.26</v>
      </c>
      <c r="E176" s="1719" t="s">
        <v>289</v>
      </c>
      <c r="F176" s="1712">
        <v>1251073.34</v>
      </c>
      <c r="G176" s="1532" t="s">
        <v>447</v>
      </c>
      <c r="H176" s="1563" t="s">
        <v>469</v>
      </c>
      <c r="I176" s="970"/>
      <c r="J176" s="731"/>
      <c r="K176" s="347"/>
      <c r="L176" s="391"/>
    </row>
    <row r="177" spans="1:12" ht="65.25" customHeight="1" hidden="1">
      <c r="A177" s="1607">
        <v>162</v>
      </c>
      <c r="B177" s="1447" t="s">
        <v>759</v>
      </c>
      <c r="C177" s="1531">
        <v>2240</v>
      </c>
      <c r="D177" s="1733">
        <v>1458304.64</v>
      </c>
      <c r="E177" s="1719" t="s">
        <v>289</v>
      </c>
      <c r="F177" s="1712">
        <v>1449154.92</v>
      </c>
      <c r="G177" s="1532" t="s">
        <v>447</v>
      </c>
      <c r="H177" s="1563" t="s">
        <v>469</v>
      </c>
      <c r="I177" s="970"/>
      <c r="J177" s="731"/>
      <c r="K177" s="347"/>
      <c r="L177" s="391"/>
    </row>
    <row r="178" spans="1:12" ht="60.75" customHeight="1" hidden="1">
      <c r="A178" s="1607">
        <v>163</v>
      </c>
      <c r="B178" s="1447" t="s">
        <v>1182</v>
      </c>
      <c r="C178" s="1531">
        <v>2240</v>
      </c>
      <c r="D178" s="1733">
        <v>21658954.14</v>
      </c>
      <c r="E178" s="1719" t="s">
        <v>289</v>
      </c>
      <c r="F178" s="1713">
        <v>21282049.47</v>
      </c>
      <c r="G178" s="1532" t="s">
        <v>447</v>
      </c>
      <c r="H178" s="1563" t="s">
        <v>469</v>
      </c>
      <c r="I178" s="970"/>
      <c r="J178" s="731"/>
      <c r="K178" s="347"/>
      <c r="L178" s="391"/>
    </row>
    <row r="179" spans="1:12" ht="63" customHeight="1" hidden="1">
      <c r="A179" s="1607">
        <v>164</v>
      </c>
      <c r="B179" s="1447" t="s">
        <v>1183</v>
      </c>
      <c r="C179" s="1531">
        <v>2240</v>
      </c>
      <c r="D179" s="1733">
        <v>555854.88</v>
      </c>
      <c r="E179" s="1719" t="s">
        <v>289</v>
      </c>
      <c r="F179" s="1712">
        <v>555854.88</v>
      </c>
      <c r="G179" s="1532" t="s">
        <v>447</v>
      </c>
      <c r="H179" s="1563" t="s">
        <v>469</v>
      </c>
      <c r="I179" s="970"/>
      <c r="J179" s="731"/>
      <c r="K179" s="347"/>
      <c r="L179" s="391"/>
    </row>
    <row r="180" spans="1:12" ht="62.25" customHeight="1" hidden="1">
      <c r="A180" s="1607">
        <v>165</v>
      </c>
      <c r="B180" s="1564" t="s">
        <v>1184</v>
      </c>
      <c r="C180" s="1531">
        <v>2240</v>
      </c>
      <c r="D180" s="1733">
        <v>2773155.7</v>
      </c>
      <c r="E180" s="1719" t="s">
        <v>289</v>
      </c>
      <c r="F180" s="1712">
        <v>2772748.71</v>
      </c>
      <c r="G180" s="1532" t="s">
        <v>447</v>
      </c>
      <c r="H180" s="1563" t="s">
        <v>469</v>
      </c>
      <c r="I180" s="970"/>
      <c r="J180" s="731"/>
      <c r="K180" s="347"/>
      <c r="L180" s="391"/>
    </row>
    <row r="181" spans="1:12" ht="65.25" customHeight="1" hidden="1">
      <c r="A181" s="1607">
        <v>166</v>
      </c>
      <c r="B181" s="1447" t="s">
        <v>1185</v>
      </c>
      <c r="C181" s="1531">
        <v>2240</v>
      </c>
      <c r="D181" s="1733">
        <v>1142319.02</v>
      </c>
      <c r="E181" s="1720" t="s">
        <v>289</v>
      </c>
      <c r="F181" s="1712">
        <v>1142319.02</v>
      </c>
      <c r="G181" s="1532" t="s">
        <v>447</v>
      </c>
      <c r="H181" s="1563" t="s">
        <v>469</v>
      </c>
      <c r="I181" s="970"/>
      <c r="J181" s="731"/>
      <c r="K181" s="347"/>
      <c r="L181" s="391"/>
    </row>
    <row r="182" spans="1:12" ht="84" customHeight="1" hidden="1">
      <c r="A182" s="1607">
        <v>167</v>
      </c>
      <c r="B182" s="1447" t="s">
        <v>563</v>
      </c>
      <c r="C182" s="1531">
        <v>2240</v>
      </c>
      <c r="D182" s="1733">
        <v>13450.2</v>
      </c>
      <c r="E182" s="1720" t="s">
        <v>289</v>
      </c>
      <c r="F182" s="1712">
        <v>13450.2</v>
      </c>
      <c r="G182" s="1532" t="s">
        <v>564</v>
      </c>
      <c r="H182" s="1563" t="s">
        <v>46</v>
      </c>
      <c r="I182" s="970"/>
      <c r="J182" s="731"/>
      <c r="K182" s="347"/>
      <c r="L182" s="391"/>
    </row>
    <row r="183" spans="1:12" ht="84" customHeight="1" hidden="1">
      <c r="A183" s="1607">
        <v>168</v>
      </c>
      <c r="B183" s="1447" t="s">
        <v>1182</v>
      </c>
      <c r="C183" s="1531">
        <v>2240</v>
      </c>
      <c r="D183" s="1733">
        <v>291822.1</v>
      </c>
      <c r="E183" s="1720" t="s">
        <v>289</v>
      </c>
      <c r="F183" s="1712">
        <v>291822.1</v>
      </c>
      <c r="G183" s="1532" t="s">
        <v>424</v>
      </c>
      <c r="H183" s="1563" t="s">
        <v>46</v>
      </c>
      <c r="I183" s="970"/>
      <c r="J183" s="731"/>
      <c r="K183" s="347"/>
      <c r="L183" s="391"/>
    </row>
    <row r="184" spans="1:13" ht="32.25" customHeight="1" hidden="1">
      <c r="A184" s="1717">
        <v>169</v>
      </c>
      <c r="B184" s="1532" t="s">
        <v>879</v>
      </c>
      <c r="C184" s="1532">
        <v>2240</v>
      </c>
      <c r="D184" s="1716">
        <f>D165+D172</f>
        <v>2560968.44</v>
      </c>
      <c r="E184" s="1720" t="s">
        <v>289</v>
      </c>
      <c r="F184" s="1714">
        <f>F165+F172</f>
        <v>2289562.9600000004</v>
      </c>
      <c r="G184" s="1445"/>
      <c r="H184" s="1468"/>
      <c r="I184" s="970"/>
      <c r="J184" s="550"/>
      <c r="K184" s="347"/>
      <c r="L184" s="391"/>
      <c r="M184" s="429"/>
    </row>
    <row r="185" spans="1:12" ht="29.25" customHeight="1" hidden="1">
      <c r="A185" s="1700"/>
      <c r="B185" s="1697" t="s">
        <v>343</v>
      </c>
      <c r="C185" s="1698">
        <v>2240</v>
      </c>
      <c r="D185" s="1699">
        <v>30721500</v>
      </c>
      <c r="E185" s="1636" t="s">
        <v>289</v>
      </c>
      <c r="F185" s="1490">
        <v>31106000</v>
      </c>
      <c r="G185" s="1493"/>
      <c r="H185" s="1489"/>
      <c r="I185" s="550"/>
      <c r="J185" s="550"/>
      <c r="K185" s="347"/>
      <c r="L185" s="391"/>
    </row>
    <row r="186" spans="1:13" ht="21.75" customHeight="1" hidden="1" thickBot="1">
      <c r="A186" s="1638"/>
      <c r="B186" s="1642" t="s">
        <v>18</v>
      </c>
      <c r="C186" s="1642">
        <v>2240</v>
      </c>
      <c r="D186" s="1643" t="e">
        <f>D185-#REF!-#REF!</f>
        <v>#REF!</v>
      </c>
      <c r="E186" s="1640" t="s">
        <v>289</v>
      </c>
      <c r="F186" s="1494"/>
      <c r="G186" s="1491"/>
      <c r="H186" s="1492"/>
      <c r="I186" s="970"/>
      <c r="J186" s="550"/>
      <c r="K186" s="347"/>
      <c r="L186" s="391"/>
      <c r="M186" s="1277"/>
    </row>
    <row r="187" spans="1:108" s="29" customFormat="1" ht="38.25" customHeight="1" thickBot="1">
      <c r="A187" s="1880" t="s">
        <v>161</v>
      </c>
      <c r="B187" s="1881"/>
      <c r="C187" s="1881"/>
      <c r="D187" s="1881"/>
      <c r="E187" s="1881"/>
      <c r="F187" s="1495"/>
      <c r="G187" s="1496"/>
      <c r="H187" s="1496"/>
      <c r="I187" s="564"/>
      <c r="J187" s="564"/>
      <c r="M187" s="1277"/>
      <c r="N187" s="1277"/>
      <c r="O187" s="1277"/>
      <c r="P187" s="1277"/>
      <c r="Q187" s="1277"/>
      <c r="R187" s="1277"/>
      <c r="S187" s="1277"/>
      <c r="T187" s="1277"/>
      <c r="U187" s="1277"/>
      <c r="V187" s="1277"/>
      <c r="W187" s="1277"/>
      <c r="X187" s="1277"/>
      <c r="Y187" s="1277"/>
      <c r="Z187" s="1277"/>
      <c r="AA187" s="1277"/>
      <c r="AB187" s="1277"/>
      <c r="AC187" s="1277"/>
      <c r="AD187" s="1277"/>
      <c r="AE187" s="1277"/>
      <c r="AF187" s="1277"/>
      <c r="AG187" s="1277"/>
      <c r="AH187" s="1277"/>
      <c r="AI187" s="1277"/>
      <c r="AJ187" s="1277"/>
      <c r="AK187" s="1277"/>
      <c r="AL187" s="1277"/>
      <c r="AM187" s="1277"/>
      <c r="AN187" s="1277"/>
      <c r="AO187" s="1277"/>
      <c r="AP187" s="1277"/>
      <c r="AQ187" s="1277"/>
      <c r="AR187" s="1277"/>
      <c r="AS187" s="1277"/>
      <c r="AT187" s="1277"/>
      <c r="AU187" s="1277"/>
      <c r="AV187" s="1277"/>
      <c r="AW187" s="1277"/>
      <c r="AX187" s="1277"/>
      <c r="AY187" s="1277"/>
      <c r="AZ187" s="1277"/>
      <c r="BA187" s="1277"/>
      <c r="BB187" s="1277"/>
      <c r="BC187" s="1277"/>
      <c r="BD187" s="1277"/>
      <c r="BE187" s="1277"/>
      <c r="BF187" s="1277"/>
      <c r="BG187" s="1277"/>
      <c r="BH187" s="1277"/>
      <c r="BI187" s="1277"/>
      <c r="BJ187" s="1277"/>
      <c r="BK187" s="1277"/>
      <c r="BL187" s="1277"/>
      <c r="BM187" s="1277"/>
      <c r="BN187" s="1277"/>
      <c r="BO187" s="1277"/>
      <c r="BP187" s="1277"/>
      <c r="BQ187" s="1277"/>
      <c r="BR187" s="1277"/>
      <c r="BS187" s="1277"/>
      <c r="BT187" s="1277"/>
      <c r="BU187" s="1277"/>
      <c r="BV187" s="1277"/>
      <c r="BW187" s="1277"/>
      <c r="BX187" s="1277"/>
      <c r="BY187" s="1277"/>
      <c r="BZ187" s="1277"/>
      <c r="CA187" s="1277"/>
      <c r="CB187" s="1277"/>
      <c r="CC187" s="1277"/>
      <c r="CD187" s="1277"/>
      <c r="CE187" s="1277"/>
      <c r="CF187" s="1277"/>
      <c r="CG187" s="1277"/>
      <c r="CH187" s="1277"/>
      <c r="CI187" s="1277"/>
      <c r="CJ187" s="1277"/>
      <c r="CK187" s="1277"/>
      <c r="CL187" s="1277"/>
      <c r="CM187" s="1277"/>
      <c r="CN187" s="1277"/>
      <c r="CO187" s="1277"/>
      <c r="CP187" s="1277"/>
      <c r="CQ187" s="1277"/>
      <c r="CR187" s="1277"/>
      <c r="CS187" s="1277"/>
      <c r="CT187" s="1277"/>
      <c r="CU187" s="1277"/>
      <c r="CV187" s="1277"/>
      <c r="CW187" s="1277"/>
      <c r="CX187" s="1277"/>
      <c r="CY187" s="1277"/>
      <c r="CZ187" s="1277"/>
      <c r="DA187" s="1277"/>
      <c r="DB187" s="1277"/>
      <c r="DC187" s="1277"/>
      <c r="DD187" s="1277"/>
    </row>
    <row r="188" spans="1:108" s="29" customFormat="1" ht="42" customHeight="1">
      <c r="A188" s="1674">
        <v>147</v>
      </c>
      <c r="B188" s="1695" t="s">
        <v>249</v>
      </c>
      <c r="C188" s="1682">
        <v>2250</v>
      </c>
      <c r="D188" s="1688">
        <v>10000</v>
      </c>
      <c r="E188" s="1696"/>
      <c r="F188" s="1495"/>
      <c r="G188" s="1568"/>
      <c r="H188" s="1569" t="s">
        <v>782</v>
      </c>
      <c r="I188" s="564"/>
      <c r="J188" s="564"/>
      <c r="M188" s="256"/>
      <c r="N188" s="1277"/>
      <c r="O188" s="1277"/>
      <c r="P188" s="1277"/>
      <c r="Q188" s="1277"/>
      <c r="R188" s="1277"/>
      <c r="S188" s="1277"/>
      <c r="T188" s="1277"/>
      <c r="U188" s="1277"/>
      <c r="V188" s="1277"/>
      <c r="W188" s="1277"/>
      <c r="X188" s="1277"/>
      <c r="Y188" s="1277"/>
      <c r="Z188" s="1277"/>
      <c r="AA188" s="1277"/>
      <c r="AB188" s="1277"/>
      <c r="AC188" s="1277"/>
      <c r="AD188" s="1277"/>
      <c r="AE188" s="1277"/>
      <c r="AF188" s="1277"/>
      <c r="AG188" s="1277"/>
      <c r="AH188" s="1277"/>
      <c r="AI188" s="1277"/>
      <c r="AJ188" s="1277"/>
      <c r="AK188" s="1277"/>
      <c r="AL188" s="1277"/>
      <c r="AM188" s="1277"/>
      <c r="AN188" s="1277"/>
      <c r="AO188" s="1277"/>
      <c r="AP188" s="1277"/>
      <c r="AQ188" s="1277"/>
      <c r="AR188" s="1277"/>
      <c r="AS188" s="1277"/>
      <c r="AT188" s="1277"/>
      <c r="AU188" s="1277"/>
      <c r="AV188" s="1277"/>
      <c r="AW188" s="1277"/>
      <c r="AX188" s="1277"/>
      <c r="AY188" s="1277"/>
      <c r="AZ188" s="1277"/>
      <c r="BA188" s="1277"/>
      <c r="BB188" s="1277"/>
      <c r="BC188" s="1277"/>
      <c r="BD188" s="1277"/>
      <c r="BE188" s="1277"/>
      <c r="BF188" s="1277"/>
      <c r="BG188" s="1277"/>
      <c r="BH188" s="1277"/>
      <c r="BI188" s="1277"/>
      <c r="BJ188" s="1277"/>
      <c r="BK188" s="1277"/>
      <c r="BL188" s="1277"/>
      <c r="BM188" s="1277"/>
      <c r="BN188" s="1277"/>
      <c r="BO188" s="1277"/>
      <c r="BP188" s="1277"/>
      <c r="BQ188" s="1277"/>
      <c r="BR188" s="1277"/>
      <c r="BS188" s="1277"/>
      <c r="BT188" s="1277"/>
      <c r="BU188" s="1277"/>
      <c r="BV188" s="1277"/>
      <c r="BW188" s="1277"/>
      <c r="BX188" s="1277"/>
      <c r="BY188" s="1277"/>
      <c r="BZ188" s="1277"/>
      <c r="CA188" s="1277"/>
      <c r="CB188" s="1277"/>
      <c r="CC188" s="1277"/>
      <c r="CD188" s="1277"/>
      <c r="CE188" s="1277"/>
      <c r="CF188" s="1277"/>
      <c r="CG188" s="1277"/>
      <c r="CH188" s="1277"/>
      <c r="CI188" s="1277"/>
      <c r="CJ188" s="1277"/>
      <c r="CK188" s="1277"/>
      <c r="CL188" s="1277"/>
      <c r="CM188" s="1277"/>
      <c r="CN188" s="1277"/>
      <c r="CO188" s="1277"/>
      <c r="CP188" s="1277"/>
      <c r="CQ188" s="1277"/>
      <c r="CR188" s="1277"/>
      <c r="CS188" s="1277"/>
      <c r="CT188" s="1277"/>
      <c r="CU188" s="1277"/>
      <c r="CV188" s="1277"/>
      <c r="CW188" s="1277"/>
      <c r="CX188" s="1277"/>
      <c r="CY188" s="1277"/>
      <c r="CZ188" s="1277"/>
      <c r="DA188" s="1277"/>
      <c r="DB188" s="1277"/>
      <c r="DC188" s="1277"/>
      <c r="DD188" s="1277"/>
    </row>
    <row r="189" spans="1:11" ht="32.25" customHeight="1" thickBot="1">
      <c r="A189" s="1618">
        <v>148</v>
      </c>
      <c r="B189" s="1619" t="s">
        <v>1033</v>
      </c>
      <c r="C189" s="1603">
        <v>2250</v>
      </c>
      <c r="D189" s="1621">
        <v>119000</v>
      </c>
      <c r="E189" s="1622" t="s">
        <v>289</v>
      </c>
      <c r="F189" s="1665">
        <v>101975.61</v>
      </c>
      <c r="G189" s="1462" t="s">
        <v>888</v>
      </c>
      <c r="H189" s="1444"/>
      <c r="I189" s="541"/>
      <c r="J189" s="541"/>
      <c r="K189" s="256"/>
    </row>
    <row r="190" spans="1:11" ht="0.75" customHeight="1" hidden="1">
      <c r="A190" s="1641"/>
      <c r="B190" s="1598" t="s">
        <v>201</v>
      </c>
      <c r="C190" s="1598">
        <v>2250</v>
      </c>
      <c r="D190" s="1450">
        <f>SUM(D188:D189)</f>
        <v>129000</v>
      </c>
      <c r="E190" s="1624" t="s">
        <v>289</v>
      </c>
      <c r="F190" s="1487">
        <f>SUM(F189:F189)</f>
        <v>101975.61</v>
      </c>
      <c r="G190" s="1441"/>
      <c r="H190" s="1441"/>
      <c r="I190" s="541"/>
      <c r="J190" s="541"/>
      <c r="K190" s="256"/>
    </row>
    <row r="191" spans="1:11" ht="19.5" hidden="1" thickBot="1">
      <c r="A191" s="1631"/>
      <c r="B191" s="1645" t="s">
        <v>1024</v>
      </c>
      <c r="C191" s="1447">
        <v>2250</v>
      </c>
      <c r="D191" s="1451">
        <v>150000</v>
      </c>
      <c r="E191" s="1457" t="s">
        <v>289</v>
      </c>
      <c r="F191" s="1498">
        <v>150000</v>
      </c>
      <c r="G191" s="1441"/>
      <c r="H191" s="1441"/>
      <c r="I191" s="541"/>
      <c r="J191" s="541"/>
      <c r="K191" s="256"/>
    </row>
    <row r="192" spans="1:13" ht="18.75" hidden="1">
      <c r="A192" s="1631"/>
      <c r="B192" s="1644" t="s">
        <v>1029</v>
      </c>
      <c r="C192" s="1447">
        <v>2250</v>
      </c>
      <c r="D192" s="1451"/>
      <c r="E192" s="1457" t="s">
        <v>289</v>
      </c>
      <c r="F192" s="1497"/>
      <c r="G192" s="1441"/>
      <c r="H192" s="1441"/>
      <c r="I192" s="541"/>
      <c r="J192" s="541"/>
      <c r="K192" s="256"/>
      <c r="M192" s="1277"/>
    </row>
    <row r="193" spans="1:108" s="35" customFormat="1" ht="0.75" customHeight="1">
      <c r="A193" s="1598"/>
      <c r="B193" s="1694" t="s">
        <v>1133</v>
      </c>
      <c r="C193" s="1598">
        <v>2271</v>
      </c>
      <c r="D193" s="1450" t="e">
        <f>SUM(#REF!)</f>
        <v>#REF!</v>
      </c>
      <c r="E193" s="1624" t="s">
        <v>289</v>
      </c>
      <c r="F193" s="1502" t="e">
        <f>SUM(#REF!)</f>
        <v>#REF!</v>
      </c>
      <c r="G193" s="1444"/>
      <c r="H193" s="1444"/>
      <c r="I193" s="551"/>
      <c r="J193" s="551"/>
      <c r="K193" s="33"/>
      <c r="L193" s="34"/>
      <c r="M193" s="1296"/>
      <c r="N193" s="1296"/>
      <c r="O193" s="1296"/>
      <c r="P193" s="1296"/>
      <c r="Q193" s="1296"/>
      <c r="R193" s="1296"/>
      <c r="S193" s="1296"/>
      <c r="T193" s="1296"/>
      <c r="U193" s="1296"/>
      <c r="V193" s="1296"/>
      <c r="W193" s="1296"/>
      <c r="X193" s="1296"/>
      <c r="Y193" s="1296"/>
      <c r="Z193" s="1296"/>
      <c r="AA193" s="1296"/>
      <c r="AB193" s="1296"/>
      <c r="AC193" s="1296"/>
      <c r="AD193" s="1296"/>
      <c r="AE193" s="1296"/>
      <c r="AF193" s="1296"/>
      <c r="AG193" s="1296"/>
      <c r="AH193" s="1296"/>
      <c r="AI193" s="1296"/>
      <c r="AJ193" s="1296"/>
      <c r="AK193" s="1296"/>
      <c r="AL193" s="1296"/>
      <c r="AM193" s="1296"/>
      <c r="AN193" s="1296"/>
      <c r="AO193" s="1296"/>
      <c r="AP193" s="1296"/>
      <c r="AQ193" s="1296"/>
      <c r="AR193" s="1296"/>
      <c r="AS193" s="1296"/>
      <c r="AT193" s="1296"/>
      <c r="AU193" s="1296"/>
      <c r="AV193" s="1296"/>
      <c r="AW193" s="1296"/>
      <c r="AX193" s="1296"/>
      <c r="AY193" s="1296"/>
      <c r="AZ193" s="1296"/>
      <c r="BA193" s="1296"/>
      <c r="BB193" s="1296"/>
      <c r="BC193" s="1296"/>
      <c r="BD193" s="1296"/>
      <c r="BE193" s="1296"/>
      <c r="BF193" s="1296"/>
      <c r="BG193" s="1296"/>
      <c r="BH193" s="1296"/>
      <c r="BI193" s="1296"/>
      <c r="BJ193" s="1296"/>
      <c r="BK193" s="1296"/>
      <c r="BL193" s="1296"/>
      <c r="BM193" s="1296"/>
      <c r="BN193" s="1296"/>
      <c r="BO193" s="1296"/>
      <c r="BP193" s="1296"/>
      <c r="BQ193" s="1296"/>
      <c r="BR193" s="1296"/>
      <c r="BS193" s="1296"/>
      <c r="BT193" s="1296"/>
      <c r="BU193" s="1296"/>
      <c r="BV193" s="1296"/>
      <c r="BW193" s="1296"/>
      <c r="BX193" s="1296"/>
      <c r="BY193" s="1296"/>
      <c r="BZ193" s="1296"/>
      <c r="CA193" s="1296"/>
      <c r="CB193" s="1296"/>
      <c r="CC193" s="1296"/>
      <c r="CD193" s="1296"/>
      <c r="CE193" s="1296"/>
      <c r="CF193" s="1296"/>
      <c r="CG193" s="1296"/>
      <c r="CH193" s="1296"/>
      <c r="CI193" s="1296"/>
      <c r="CJ193" s="1296"/>
      <c r="CK193" s="1296"/>
      <c r="CL193" s="1296"/>
      <c r="CM193" s="1296"/>
      <c r="CN193" s="1296"/>
      <c r="CO193" s="1296"/>
      <c r="CP193" s="1296"/>
      <c r="CQ193" s="1296"/>
      <c r="CR193" s="1296"/>
      <c r="CS193" s="1296"/>
      <c r="CT193" s="1296"/>
      <c r="CU193" s="1296"/>
      <c r="CV193" s="1296"/>
      <c r="CW193" s="1296"/>
      <c r="CX193" s="1296"/>
      <c r="CY193" s="1296"/>
      <c r="CZ193" s="1296"/>
      <c r="DA193" s="1296"/>
      <c r="DB193" s="1296"/>
      <c r="DC193" s="1296"/>
      <c r="DD193" s="1296"/>
    </row>
    <row r="194" spans="1:108" s="35" customFormat="1" ht="42" customHeight="1" hidden="1">
      <c r="A194" s="1447"/>
      <c r="B194" s="1447" t="s">
        <v>623</v>
      </c>
      <c r="C194" s="1447">
        <v>2271</v>
      </c>
      <c r="D194" s="1451">
        <f>SUM(D195,D196)</f>
        <v>1675531.54</v>
      </c>
      <c r="E194" s="1457" t="s">
        <v>289</v>
      </c>
      <c r="F194" s="1501">
        <f>SUM(F195,F196)</f>
        <v>1649327.39</v>
      </c>
      <c r="G194" s="1444"/>
      <c r="H194" s="1444"/>
      <c r="I194" s="551"/>
      <c r="J194" s="551"/>
      <c r="K194" s="33"/>
      <c r="L194" s="34"/>
      <c r="M194" s="1296"/>
      <c r="N194" s="1296"/>
      <c r="O194" s="1296"/>
      <c r="P194" s="1296"/>
      <c r="Q194" s="1296"/>
      <c r="R194" s="1296"/>
      <c r="S194" s="1296"/>
      <c r="T194" s="1296"/>
      <c r="U194" s="1296"/>
      <c r="V194" s="1296"/>
      <c r="W194" s="1296"/>
      <c r="X194" s="1296"/>
      <c r="Y194" s="1296"/>
      <c r="Z194" s="1296"/>
      <c r="AA194" s="1296"/>
      <c r="AB194" s="1296"/>
      <c r="AC194" s="1296"/>
      <c r="AD194" s="1296"/>
      <c r="AE194" s="1296"/>
      <c r="AF194" s="1296"/>
      <c r="AG194" s="1296"/>
      <c r="AH194" s="1296"/>
      <c r="AI194" s="1296"/>
      <c r="AJ194" s="1296"/>
      <c r="AK194" s="1296"/>
      <c r="AL194" s="1296"/>
      <c r="AM194" s="1296"/>
      <c r="AN194" s="1296"/>
      <c r="AO194" s="1296"/>
      <c r="AP194" s="1296"/>
      <c r="AQ194" s="1296"/>
      <c r="AR194" s="1296"/>
      <c r="AS194" s="1296"/>
      <c r="AT194" s="1296"/>
      <c r="AU194" s="1296"/>
      <c r="AV194" s="1296"/>
      <c r="AW194" s="1296"/>
      <c r="AX194" s="1296"/>
      <c r="AY194" s="1296"/>
      <c r="AZ194" s="1296"/>
      <c r="BA194" s="1296"/>
      <c r="BB194" s="1296"/>
      <c r="BC194" s="1296"/>
      <c r="BD194" s="1296"/>
      <c r="BE194" s="1296"/>
      <c r="BF194" s="1296"/>
      <c r="BG194" s="1296"/>
      <c r="BH194" s="1296"/>
      <c r="BI194" s="1296"/>
      <c r="BJ194" s="1296"/>
      <c r="BK194" s="1296"/>
      <c r="BL194" s="1296"/>
      <c r="BM194" s="1296"/>
      <c r="BN194" s="1296"/>
      <c r="BO194" s="1296"/>
      <c r="BP194" s="1296"/>
      <c r="BQ194" s="1296"/>
      <c r="BR194" s="1296"/>
      <c r="BS194" s="1296"/>
      <c r="BT194" s="1296"/>
      <c r="BU194" s="1296"/>
      <c r="BV194" s="1296"/>
      <c r="BW194" s="1296"/>
      <c r="BX194" s="1296"/>
      <c r="BY194" s="1296"/>
      <c r="BZ194" s="1296"/>
      <c r="CA194" s="1296"/>
      <c r="CB194" s="1296"/>
      <c r="CC194" s="1296"/>
      <c r="CD194" s="1296"/>
      <c r="CE194" s="1296"/>
      <c r="CF194" s="1296"/>
      <c r="CG194" s="1296"/>
      <c r="CH194" s="1296"/>
      <c r="CI194" s="1296"/>
      <c r="CJ194" s="1296"/>
      <c r="CK194" s="1296"/>
      <c r="CL194" s="1296"/>
      <c r="CM194" s="1296"/>
      <c r="CN194" s="1296"/>
      <c r="CO194" s="1296"/>
      <c r="CP194" s="1296"/>
      <c r="CQ194" s="1296"/>
      <c r="CR194" s="1296"/>
      <c r="CS194" s="1296"/>
      <c r="CT194" s="1296"/>
      <c r="CU194" s="1296"/>
      <c r="CV194" s="1296"/>
      <c r="CW194" s="1296"/>
      <c r="CX194" s="1296"/>
      <c r="CY194" s="1296"/>
      <c r="CZ194" s="1296"/>
      <c r="DA194" s="1296"/>
      <c r="DB194" s="1296"/>
      <c r="DC194" s="1296"/>
      <c r="DD194" s="1296"/>
    </row>
    <row r="195" spans="1:108" s="35" customFormat="1" ht="55.5" customHeight="1" hidden="1">
      <c r="A195" s="1447"/>
      <c r="B195" s="1447" t="s">
        <v>268</v>
      </c>
      <c r="C195" s="1447">
        <v>2271</v>
      </c>
      <c r="D195" s="1451">
        <v>1675531.54</v>
      </c>
      <c r="E195" s="1457" t="s">
        <v>289</v>
      </c>
      <c r="F195" s="1458">
        <v>1649327.39</v>
      </c>
      <c r="G195" s="1444" t="s">
        <v>663</v>
      </c>
      <c r="H195" s="1444" t="s">
        <v>783</v>
      </c>
      <c r="I195" s="551" t="s">
        <v>1103</v>
      </c>
      <c r="J195" s="551" t="s">
        <v>1103</v>
      </c>
      <c r="K195" s="33"/>
      <c r="L195" s="34"/>
      <c r="M195" s="1296"/>
      <c r="N195" s="1296"/>
      <c r="O195" s="1296"/>
      <c r="P195" s="1296"/>
      <c r="Q195" s="1296"/>
      <c r="R195" s="1296"/>
      <c r="S195" s="1296"/>
      <c r="T195" s="1296"/>
      <c r="U195" s="1296"/>
      <c r="V195" s="1296"/>
      <c r="W195" s="1296"/>
      <c r="X195" s="1296"/>
      <c r="Y195" s="1296"/>
      <c r="Z195" s="1296"/>
      <c r="AA195" s="1296"/>
      <c r="AB195" s="1296"/>
      <c r="AC195" s="1296"/>
      <c r="AD195" s="1296"/>
      <c r="AE195" s="1296"/>
      <c r="AF195" s="1296"/>
      <c r="AG195" s="1296"/>
      <c r="AH195" s="1296"/>
      <c r="AI195" s="1296"/>
      <c r="AJ195" s="1296"/>
      <c r="AK195" s="1296"/>
      <c r="AL195" s="1296"/>
      <c r="AM195" s="1296"/>
      <c r="AN195" s="1296"/>
      <c r="AO195" s="1296"/>
      <c r="AP195" s="1296"/>
      <c r="AQ195" s="1296"/>
      <c r="AR195" s="1296"/>
      <c r="AS195" s="1296"/>
      <c r="AT195" s="1296"/>
      <c r="AU195" s="1296"/>
      <c r="AV195" s="1296"/>
      <c r="AW195" s="1296"/>
      <c r="AX195" s="1296"/>
      <c r="AY195" s="1296"/>
      <c r="AZ195" s="1296"/>
      <c r="BA195" s="1296"/>
      <c r="BB195" s="1296"/>
      <c r="BC195" s="1296"/>
      <c r="BD195" s="1296"/>
      <c r="BE195" s="1296"/>
      <c r="BF195" s="1296"/>
      <c r="BG195" s="1296"/>
      <c r="BH195" s="1296"/>
      <c r="BI195" s="1296"/>
      <c r="BJ195" s="1296"/>
      <c r="BK195" s="1296"/>
      <c r="BL195" s="1296"/>
      <c r="BM195" s="1296"/>
      <c r="BN195" s="1296"/>
      <c r="BO195" s="1296"/>
      <c r="BP195" s="1296"/>
      <c r="BQ195" s="1296"/>
      <c r="BR195" s="1296"/>
      <c r="BS195" s="1296"/>
      <c r="BT195" s="1296"/>
      <c r="BU195" s="1296"/>
      <c r="BV195" s="1296"/>
      <c r="BW195" s="1296"/>
      <c r="BX195" s="1296"/>
      <c r="BY195" s="1296"/>
      <c r="BZ195" s="1296"/>
      <c r="CA195" s="1296"/>
      <c r="CB195" s="1296"/>
      <c r="CC195" s="1296"/>
      <c r="CD195" s="1296"/>
      <c r="CE195" s="1296"/>
      <c r="CF195" s="1296"/>
      <c r="CG195" s="1296"/>
      <c r="CH195" s="1296"/>
      <c r="CI195" s="1296"/>
      <c r="CJ195" s="1296"/>
      <c r="CK195" s="1296"/>
      <c r="CL195" s="1296"/>
      <c r="CM195" s="1296"/>
      <c r="CN195" s="1296"/>
      <c r="CO195" s="1296"/>
      <c r="CP195" s="1296"/>
      <c r="CQ195" s="1296"/>
      <c r="CR195" s="1296"/>
      <c r="CS195" s="1296"/>
      <c r="CT195" s="1296"/>
      <c r="CU195" s="1296"/>
      <c r="CV195" s="1296"/>
      <c r="CW195" s="1296"/>
      <c r="CX195" s="1296"/>
      <c r="CY195" s="1296"/>
      <c r="CZ195" s="1296"/>
      <c r="DA195" s="1296"/>
      <c r="DB195" s="1296"/>
      <c r="DC195" s="1296"/>
      <c r="DD195" s="1296"/>
    </row>
    <row r="196" spans="1:108" s="35" customFormat="1" ht="30" customHeight="1" hidden="1">
      <c r="A196" s="1447"/>
      <c r="B196" s="1447"/>
      <c r="C196" s="1447">
        <v>2271</v>
      </c>
      <c r="D196" s="1450"/>
      <c r="E196" s="1457" t="s">
        <v>289</v>
      </c>
      <c r="F196" s="1503"/>
      <c r="G196" s="1504"/>
      <c r="H196" s="1444" t="s">
        <v>783</v>
      </c>
      <c r="I196" s="551"/>
      <c r="J196" s="551"/>
      <c r="K196" s="33"/>
      <c r="L196" s="34"/>
      <c r="M196" s="1296"/>
      <c r="N196" s="1296"/>
      <c r="O196" s="1296"/>
      <c r="P196" s="1296"/>
      <c r="Q196" s="1296"/>
      <c r="R196" s="1296"/>
      <c r="S196" s="1296"/>
      <c r="T196" s="1296"/>
      <c r="U196" s="1296"/>
      <c r="V196" s="1296"/>
      <c r="W196" s="1296"/>
      <c r="X196" s="1296"/>
      <c r="Y196" s="1296"/>
      <c r="Z196" s="1296"/>
      <c r="AA196" s="1296"/>
      <c r="AB196" s="1296"/>
      <c r="AC196" s="1296"/>
      <c r="AD196" s="1296"/>
      <c r="AE196" s="1296"/>
      <c r="AF196" s="1296"/>
      <c r="AG196" s="1296"/>
      <c r="AH196" s="1296"/>
      <c r="AI196" s="1296"/>
      <c r="AJ196" s="1296"/>
      <c r="AK196" s="1296"/>
      <c r="AL196" s="1296"/>
      <c r="AM196" s="1296"/>
      <c r="AN196" s="1296"/>
      <c r="AO196" s="1296"/>
      <c r="AP196" s="1296"/>
      <c r="AQ196" s="1296"/>
      <c r="AR196" s="1296"/>
      <c r="AS196" s="1296"/>
      <c r="AT196" s="1296"/>
      <c r="AU196" s="1296"/>
      <c r="AV196" s="1296"/>
      <c r="AW196" s="1296"/>
      <c r="AX196" s="1296"/>
      <c r="AY196" s="1296"/>
      <c r="AZ196" s="1296"/>
      <c r="BA196" s="1296"/>
      <c r="BB196" s="1296"/>
      <c r="BC196" s="1296"/>
      <c r="BD196" s="1296"/>
      <c r="BE196" s="1296"/>
      <c r="BF196" s="1296"/>
      <c r="BG196" s="1296"/>
      <c r="BH196" s="1296"/>
      <c r="BI196" s="1296"/>
      <c r="BJ196" s="1296"/>
      <c r="BK196" s="1296"/>
      <c r="BL196" s="1296"/>
      <c r="BM196" s="1296"/>
      <c r="BN196" s="1296"/>
      <c r="BO196" s="1296"/>
      <c r="BP196" s="1296"/>
      <c r="BQ196" s="1296"/>
      <c r="BR196" s="1296"/>
      <c r="BS196" s="1296"/>
      <c r="BT196" s="1296"/>
      <c r="BU196" s="1296"/>
      <c r="BV196" s="1296"/>
      <c r="BW196" s="1296"/>
      <c r="BX196" s="1296"/>
      <c r="BY196" s="1296"/>
      <c r="BZ196" s="1296"/>
      <c r="CA196" s="1296"/>
      <c r="CB196" s="1296"/>
      <c r="CC196" s="1296"/>
      <c r="CD196" s="1296"/>
      <c r="CE196" s="1296"/>
      <c r="CF196" s="1296"/>
      <c r="CG196" s="1296"/>
      <c r="CH196" s="1296"/>
      <c r="CI196" s="1296"/>
      <c r="CJ196" s="1296"/>
      <c r="CK196" s="1296"/>
      <c r="CL196" s="1296"/>
      <c r="CM196" s="1296"/>
      <c r="CN196" s="1296"/>
      <c r="CO196" s="1296"/>
      <c r="CP196" s="1296"/>
      <c r="CQ196" s="1296"/>
      <c r="CR196" s="1296"/>
      <c r="CS196" s="1296"/>
      <c r="CT196" s="1296"/>
      <c r="CU196" s="1296"/>
      <c r="CV196" s="1296"/>
      <c r="CW196" s="1296"/>
      <c r="CX196" s="1296"/>
      <c r="CY196" s="1296"/>
      <c r="CZ196" s="1296"/>
      <c r="DA196" s="1296"/>
      <c r="DB196" s="1296"/>
      <c r="DC196" s="1296"/>
      <c r="DD196" s="1296"/>
    </row>
    <row r="197" spans="1:108" s="35" customFormat="1" ht="16.5" customHeight="1" hidden="1">
      <c r="A197" s="1447"/>
      <c r="B197" s="1488" t="s">
        <v>875</v>
      </c>
      <c r="C197" s="1447">
        <v>2271</v>
      </c>
      <c r="D197" s="1451" t="e">
        <f>SUM(D193+D194)</f>
        <v>#REF!</v>
      </c>
      <c r="E197" s="1457" t="s">
        <v>289</v>
      </c>
      <c r="F197" s="1501" t="e">
        <f>SUM(F193+F194)</f>
        <v>#REF!</v>
      </c>
      <c r="G197" s="1444"/>
      <c r="H197" s="1444"/>
      <c r="I197" s="551"/>
      <c r="J197" s="551"/>
      <c r="K197" s="33"/>
      <c r="L197" s="34"/>
      <c r="M197" s="1296"/>
      <c r="N197" s="1296"/>
      <c r="O197" s="1296"/>
      <c r="P197" s="1296"/>
      <c r="Q197" s="1296"/>
      <c r="R197" s="1296"/>
      <c r="S197" s="1296"/>
      <c r="T197" s="1296"/>
      <c r="U197" s="1296"/>
      <c r="V197" s="1296"/>
      <c r="W197" s="1296"/>
      <c r="X197" s="1296"/>
      <c r="Y197" s="1296"/>
      <c r="Z197" s="1296"/>
      <c r="AA197" s="1296"/>
      <c r="AB197" s="1296"/>
      <c r="AC197" s="1296"/>
      <c r="AD197" s="1296"/>
      <c r="AE197" s="1296"/>
      <c r="AF197" s="1296"/>
      <c r="AG197" s="1296"/>
      <c r="AH197" s="1296"/>
      <c r="AI197" s="1296"/>
      <c r="AJ197" s="1296"/>
      <c r="AK197" s="1296"/>
      <c r="AL197" s="1296"/>
      <c r="AM197" s="1296"/>
      <c r="AN197" s="1296"/>
      <c r="AO197" s="1296"/>
      <c r="AP197" s="1296"/>
      <c r="AQ197" s="1296"/>
      <c r="AR197" s="1296"/>
      <c r="AS197" s="1296"/>
      <c r="AT197" s="1296"/>
      <c r="AU197" s="1296"/>
      <c r="AV197" s="1296"/>
      <c r="AW197" s="1296"/>
      <c r="AX197" s="1296"/>
      <c r="AY197" s="1296"/>
      <c r="AZ197" s="1296"/>
      <c r="BA197" s="1296"/>
      <c r="BB197" s="1296"/>
      <c r="BC197" s="1296"/>
      <c r="BD197" s="1296"/>
      <c r="BE197" s="1296"/>
      <c r="BF197" s="1296"/>
      <c r="BG197" s="1296"/>
      <c r="BH197" s="1296"/>
      <c r="BI197" s="1296"/>
      <c r="BJ197" s="1296"/>
      <c r="BK197" s="1296"/>
      <c r="BL197" s="1296"/>
      <c r="BM197" s="1296"/>
      <c r="BN197" s="1296"/>
      <c r="BO197" s="1296"/>
      <c r="BP197" s="1296"/>
      <c r="BQ197" s="1296"/>
      <c r="BR197" s="1296"/>
      <c r="BS197" s="1296"/>
      <c r="BT197" s="1296"/>
      <c r="BU197" s="1296"/>
      <c r="BV197" s="1296"/>
      <c r="BW197" s="1296"/>
      <c r="BX197" s="1296"/>
      <c r="BY197" s="1296"/>
      <c r="BZ197" s="1296"/>
      <c r="CA197" s="1296"/>
      <c r="CB197" s="1296"/>
      <c r="CC197" s="1296"/>
      <c r="CD197" s="1296"/>
      <c r="CE197" s="1296"/>
      <c r="CF197" s="1296"/>
      <c r="CG197" s="1296"/>
      <c r="CH197" s="1296"/>
      <c r="CI197" s="1296"/>
      <c r="CJ197" s="1296"/>
      <c r="CK197" s="1296"/>
      <c r="CL197" s="1296"/>
      <c r="CM197" s="1296"/>
      <c r="CN197" s="1296"/>
      <c r="CO197" s="1296"/>
      <c r="CP197" s="1296"/>
      <c r="CQ197" s="1296"/>
      <c r="CR197" s="1296"/>
      <c r="CS197" s="1296"/>
      <c r="CT197" s="1296"/>
      <c r="CU197" s="1296"/>
      <c r="CV197" s="1296"/>
      <c r="CW197" s="1296"/>
      <c r="CX197" s="1296"/>
      <c r="CY197" s="1296"/>
      <c r="CZ197" s="1296"/>
      <c r="DA197" s="1296"/>
      <c r="DB197" s="1296"/>
      <c r="DC197" s="1296"/>
      <c r="DD197" s="1296"/>
    </row>
    <row r="198" spans="1:108" s="35" customFormat="1" ht="18" customHeight="1" hidden="1" thickBot="1">
      <c r="A198" s="1447"/>
      <c r="B198" s="1645" t="s">
        <v>1024</v>
      </c>
      <c r="C198" s="1447">
        <v>2271</v>
      </c>
      <c r="D198" s="1451">
        <v>2124900</v>
      </c>
      <c r="E198" s="1457" t="s">
        <v>289</v>
      </c>
      <c r="F198" s="1501">
        <v>2124900</v>
      </c>
      <c r="G198" s="1444"/>
      <c r="H198" s="1444"/>
      <c r="I198" s="551"/>
      <c r="J198" s="551"/>
      <c r="K198" s="33"/>
      <c r="L198" s="34"/>
      <c r="M198" s="1296"/>
      <c r="N198" s="1296"/>
      <c r="O198" s="1296"/>
      <c r="P198" s="1296"/>
      <c r="Q198" s="1296"/>
      <c r="R198" s="1296"/>
      <c r="S198" s="1296"/>
      <c r="T198" s="1296"/>
      <c r="U198" s="1296"/>
      <c r="V198" s="1296"/>
      <c r="W198" s="1296"/>
      <c r="X198" s="1296"/>
      <c r="Y198" s="1296"/>
      <c r="Z198" s="1296"/>
      <c r="AA198" s="1296"/>
      <c r="AB198" s="1296"/>
      <c r="AC198" s="1296"/>
      <c r="AD198" s="1296"/>
      <c r="AE198" s="1296"/>
      <c r="AF198" s="1296"/>
      <c r="AG198" s="1296"/>
      <c r="AH198" s="1296"/>
      <c r="AI198" s="1296"/>
      <c r="AJ198" s="1296"/>
      <c r="AK198" s="1296"/>
      <c r="AL198" s="1296"/>
      <c r="AM198" s="1296"/>
      <c r="AN198" s="1296"/>
      <c r="AO198" s="1296"/>
      <c r="AP198" s="1296"/>
      <c r="AQ198" s="1296"/>
      <c r="AR198" s="1296"/>
      <c r="AS198" s="1296"/>
      <c r="AT198" s="1296"/>
      <c r="AU198" s="1296"/>
      <c r="AV198" s="1296"/>
      <c r="AW198" s="1296"/>
      <c r="AX198" s="1296"/>
      <c r="AY198" s="1296"/>
      <c r="AZ198" s="1296"/>
      <c r="BA198" s="1296"/>
      <c r="BB198" s="1296"/>
      <c r="BC198" s="1296"/>
      <c r="BD198" s="1296"/>
      <c r="BE198" s="1296"/>
      <c r="BF198" s="1296"/>
      <c r="BG198" s="1296"/>
      <c r="BH198" s="1296"/>
      <c r="BI198" s="1296"/>
      <c r="BJ198" s="1296"/>
      <c r="BK198" s="1296"/>
      <c r="BL198" s="1296"/>
      <c r="BM198" s="1296"/>
      <c r="BN198" s="1296"/>
      <c r="BO198" s="1296"/>
      <c r="BP198" s="1296"/>
      <c r="BQ198" s="1296"/>
      <c r="BR198" s="1296"/>
      <c r="BS198" s="1296"/>
      <c r="BT198" s="1296"/>
      <c r="BU198" s="1296"/>
      <c r="BV198" s="1296"/>
      <c r="BW198" s="1296"/>
      <c r="BX198" s="1296"/>
      <c r="BY198" s="1296"/>
      <c r="BZ198" s="1296"/>
      <c r="CA198" s="1296"/>
      <c r="CB198" s="1296"/>
      <c r="CC198" s="1296"/>
      <c r="CD198" s="1296"/>
      <c r="CE198" s="1296"/>
      <c r="CF198" s="1296"/>
      <c r="CG198" s="1296"/>
      <c r="CH198" s="1296"/>
      <c r="CI198" s="1296"/>
      <c r="CJ198" s="1296"/>
      <c r="CK198" s="1296"/>
      <c r="CL198" s="1296"/>
      <c r="CM198" s="1296"/>
      <c r="CN198" s="1296"/>
      <c r="CO198" s="1296"/>
      <c r="CP198" s="1296"/>
      <c r="CQ198" s="1296"/>
      <c r="CR198" s="1296"/>
      <c r="CS198" s="1296"/>
      <c r="CT198" s="1296"/>
      <c r="CU198" s="1296"/>
      <c r="CV198" s="1296"/>
      <c r="CW198" s="1296"/>
      <c r="CX198" s="1296"/>
      <c r="CY198" s="1296"/>
      <c r="CZ198" s="1296"/>
      <c r="DA198" s="1296"/>
      <c r="DB198" s="1296"/>
      <c r="DC198" s="1296"/>
      <c r="DD198" s="1296"/>
    </row>
    <row r="199" spans="1:108" s="35" customFormat="1" ht="18" customHeight="1" hidden="1">
      <c r="A199" s="1447"/>
      <c r="B199" s="1644" t="s">
        <v>1029</v>
      </c>
      <c r="C199" s="1447">
        <v>2271</v>
      </c>
      <c r="D199" s="1451" t="e">
        <f>SUM(D198-D194-D193)</f>
        <v>#REF!</v>
      </c>
      <c r="E199" s="1457" t="s">
        <v>289</v>
      </c>
      <c r="F199" s="1501" t="e">
        <f>SUM(F198-F194-F193)</f>
        <v>#REF!</v>
      </c>
      <c r="G199" s="1444"/>
      <c r="H199" s="1444"/>
      <c r="I199" s="551"/>
      <c r="J199" s="551"/>
      <c r="K199" s="33"/>
      <c r="L199" s="34"/>
      <c r="M199" s="370"/>
      <c r="N199" s="1296"/>
      <c r="O199" s="1296"/>
      <c r="P199" s="1296"/>
      <c r="Q199" s="1296"/>
      <c r="R199" s="1296"/>
      <c r="S199" s="1296"/>
      <c r="T199" s="1296"/>
      <c r="U199" s="1296"/>
      <c r="V199" s="1296"/>
      <c r="W199" s="1296"/>
      <c r="X199" s="1296"/>
      <c r="Y199" s="1296"/>
      <c r="Z199" s="1296"/>
      <c r="AA199" s="1296"/>
      <c r="AB199" s="1296"/>
      <c r="AC199" s="1296"/>
      <c r="AD199" s="1296"/>
      <c r="AE199" s="1296"/>
      <c r="AF199" s="1296"/>
      <c r="AG199" s="1296"/>
      <c r="AH199" s="1296"/>
      <c r="AI199" s="1296"/>
      <c r="AJ199" s="1296"/>
      <c r="AK199" s="1296"/>
      <c r="AL199" s="1296"/>
      <c r="AM199" s="1296"/>
      <c r="AN199" s="1296"/>
      <c r="AO199" s="1296"/>
      <c r="AP199" s="1296"/>
      <c r="AQ199" s="1296"/>
      <c r="AR199" s="1296"/>
      <c r="AS199" s="1296"/>
      <c r="AT199" s="1296"/>
      <c r="AU199" s="1296"/>
      <c r="AV199" s="1296"/>
      <c r="AW199" s="1296"/>
      <c r="AX199" s="1296"/>
      <c r="AY199" s="1296"/>
      <c r="AZ199" s="1296"/>
      <c r="BA199" s="1296"/>
      <c r="BB199" s="1296"/>
      <c r="BC199" s="1296"/>
      <c r="BD199" s="1296"/>
      <c r="BE199" s="1296"/>
      <c r="BF199" s="1296"/>
      <c r="BG199" s="1296"/>
      <c r="BH199" s="1296"/>
      <c r="BI199" s="1296"/>
      <c r="BJ199" s="1296"/>
      <c r="BK199" s="1296"/>
      <c r="BL199" s="1296"/>
      <c r="BM199" s="1296"/>
      <c r="BN199" s="1296"/>
      <c r="BO199" s="1296"/>
      <c r="BP199" s="1296"/>
      <c r="BQ199" s="1296"/>
      <c r="BR199" s="1296"/>
      <c r="BS199" s="1296"/>
      <c r="BT199" s="1296"/>
      <c r="BU199" s="1296"/>
      <c r="BV199" s="1296"/>
      <c r="BW199" s="1296"/>
      <c r="BX199" s="1296"/>
      <c r="BY199" s="1296"/>
      <c r="BZ199" s="1296"/>
      <c r="CA199" s="1296"/>
      <c r="CB199" s="1296"/>
      <c r="CC199" s="1296"/>
      <c r="CD199" s="1296"/>
      <c r="CE199" s="1296"/>
      <c r="CF199" s="1296"/>
      <c r="CG199" s="1296"/>
      <c r="CH199" s="1296"/>
      <c r="CI199" s="1296"/>
      <c r="CJ199" s="1296"/>
      <c r="CK199" s="1296"/>
      <c r="CL199" s="1296"/>
      <c r="CM199" s="1296"/>
      <c r="CN199" s="1296"/>
      <c r="CO199" s="1296"/>
      <c r="CP199" s="1296"/>
      <c r="CQ199" s="1296"/>
      <c r="CR199" s="1296"/>
      <c r="CS199" s="1296"/>
      <c r="CT199" s="1296"/>
      <c r="CU199" s="1296"/>
      <c r="CV199" s="1296"/>
      <c r="CW199" s="1296"/>
      <c r="CX199" s="1296"/>
      <c r="CY199" s="1296"/>
      <c r="CZ199" s="1296"/>
      <c r="DA199" s="1296"/>
      <c r="DB199" s="1296"/>
      <c r="DC199" s="1296"/>
      <c r="DD199" s="1296"/>
    </row>
    <row r="200" spans="1:108" s="39" customFormat="1" ht="39" customHeight="1" thickBot="1">
      <c r="A200" s="1879" t="s">
        <v>187</v>
      </c>
      <c r="B200" s="1879"/>
      <c r="C200" s="1879"/>
      <c r="D200" s="1879"/>
      <c r="E200" s="1879"/>
      <c r="F200" s="1505"/>
      <c r="G200" s="1506"/>
      <c r="H200" s="1506"/>
      <c r="I200" s="534"/>
      <c r="J200" s="534"/>
      <c r="M200" s="131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0"/>
      <c r="AN200" s="370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70"/>
      <c r="BC200" s="370"/>
      <c r="BD200" s="370"/>
      <c r="BE200" s="370"/>
      <c r="BF200" s="370"/>
      <c r="BG200" s="370"/>
      <c r="BH200" s="370"/>
      <c r="BI200" s="370"/>
      <c r="BJ200" s="370"/>
      <c r="BK200" s="370"/>
      <c r="BL200" s="370"/>
      <c r="BM200" s="370"/>
      <c r="BN200" s="370"/>
      <c r="BO200" s="370"/>
      <c r="BP200" s="370"/>
      <c r="BQ200" s="370"/>
      <c r="BR200" s="370"/>
      <c r="BS200" s="370"/>
      <c r="BT200" s="370"/>
      <c r="BU200" s="370"/>
      <c r="BV200" s="370"/>
      <c r="BW200" s="370"/>
      <c r="BX200" s="370"/>
      <c r="BY200" s="370"/>
      <c r="BZ200" s="370"/>
      <c r="CA200" s="370"/>
      <c r="CB200" s="370"/>
      <c r="CC200" s="370"/>
      <c r="CD200" s="370"/>
      <c r="CE200" s="370"/>
      <c r="CF200" s="370"/>
      <c r="CG200" s="370"/>
      <c r="CH200" s="370"/>
      <c r="CI200" s="370"/>
      <c r="CJ200" s="370"/>
      <c r="CK200" s="370"/>
      <c r="CL200" s="370"/>
      <c r="CM200" s="370"/>
      <c r="CN200" s="370"/>
      <c r="CO200" s="370"/>
      <c r="CP200" s="370"/>
      <c r="CQ200" s="370"/>
      <c r="CR200" s="370"/>
      <c r="CS200" s="370"/>
      <c r="CT200" s="370"/>
      <c r="CU200" s="370"/>
      <c r="CV200" s="370"/>
      <c r="CW200" s="370"/>
      <c r="CX200" s="370"/>
      <c r="CY200" s="370"/>
      <c r="CZ200" s="370"/>
      <c r="DA200" s="370"/>
      <c r="DB200" s="370"/>
      <c r="DC200" s="370"/>
      <c r="DD200" s="370"/>
    </row>
    <row r="201" spans="1:108" s="40" customFormat="1" ht="61.5" customHeight="1" thickBot="1">
      <c r="A201" s="1681">
        <v>149</v>
      </c>
      <c r="B201" s="1639" t="s">
        <v>1042</v>
      </c>
      <c r="C201" s="1639">
        <v>2272</v>
      </c>
      <c r="D201" s="1667">
        <v>74000</v>
      </c>
      <c r="E201" s="1668" t="s">
        <v>289</v>
      </c>
      <c r="F201" s="1693">
        <v>51853.66</v>
      </c>
      <c r="G201" s="1500" t="s">
        <v>888</v>
      </c>
      <c r="H201" s="1444" t="s">
        <v>1045</v>
      </c>
      <c r="I201" s="551" t="s">
        <v>1043</v>
      </c>
      <c r="J201" s="551" t="s">
        <v>1057</v>
      </c>
      <c r="K201" s="27"/>
      <c r="L201" s="27"/>
      <c r="M201" s="1315"/>
      <c r="N201" s="1310"/>
      <c r="O201" s="1310"/>
      <c r="P201" s="1310"/>
      <c r="Q201" s="1310"/>
      <c r="R201" s="1310"/>
      <c r="S201" s="1310"/>
      <c r="T201" s="1310"/>
      <c r="U201" s="1310"/>
      <c r="V201" s="1310"/>
      <c r="W201" s="1310"/>
      <c r="X201" s="1310"/>
      <c r="Y201" s="1310"/>
      <c r="Z201" s="1310"/>
      <c r="AA201" s="1310"/>
      <c r="AB201" s="1310"/>
      <c r="AC201" s="1310"/>
      <c r="AD201" s="1310"/>
      <c r="AE201" s="1310"/>
      <c r="AF201" s="1310"/>
      <c r="AG201" s="1310"/>
      <c r="AH201" s="1310"/>
      <c r="AI201" s="1310"/>
      <c r="AJ201" s="1310"/>
      <c r="AK201" s="1310"/>
      <c r="AL201" s="1310"/>
      <c r="AM201" s="1310"/>
      <c r="AN201" s="1310"/>
      <c r="AO201" s="1310"/>
      <c r="AP201" s="1310"/>
      <c r="AQ201" s="1310"/>
      <c r="AR201" s="1310"/>
      <c r="AS201" s="1310"/>
      <c r="AT201" s="1310"/>
      <c r="AU201" s="1310"/>
      <c r="AV201" s="1310"/>
      <c r="AW201" s="1310"/>
      <c r="AX201" s="1310"/>
      <c r="AY201" s="1310"/>
      <c r="AZ201" s="1310"/>
      <c r="BA201" s="1310"/>
      <c r="BB201" s="1310"/>
      <c r="BC201" s="1310"/>
      <c r="BD201" s="1310"/>
      <c r="BE201" s="1310"/>
      <c r="BF201" s="1310"/>
      <c r="BG201" s="1310"/>
      <c r="BH201" s="1310"/>
      <c r="BI201" s="1310"/>
      <c r="BJ201" s="1310"/>
      <c r="BK201" s="1310"/>
      <c r="BL201" s="1310"/>
      <c r="BM201" s="1310"/>
      <c r="BN201" s="1310"/>
      <c r="BO201" s="1310"/>
      <c r="BP201" s="1310"/>
      <c r="BQ201" s="1310"/>
      <c r="BR201" s="1310"/>
      <c r="BS201" s="1310"/>
      <c r="BT201" s="1310"/>
      <c r="BU201" s="1310"/>
      <c r="BV201" s="1310"/>
      <c r="BW201" s="1310"/>
      <c r="BX201" s="1310"/>
      <c r="BY201" s="1310"/>
      <c r="BZ201" s="1310"/>
      <c r="CA201" s="1310"/>
      <c r="CB201" s="1310"/>
      <c r="CC201" s="1310"/>
      <c r="CD201" s="1310"/>
      <c r="CE201" s="1310"/>
      <c r="CF201" s="1310"/>
      <c r="CG201" s="1310"/>
      <c r="CH201" s="1310"/>
      <c r="CI201" s="1310"/>
      <c r="CJ201" s="1310"/>
      <c r="CK201" s="1310"/>
      <c r="CL201" s="1310"/>
      <c r="CM201" s="1310"/>
      <c r="CN201" s="1310"/>
      <c r="CO201" s="1310"/>
      <c r="CP201" s="1310"/>
      <c r="CQ201" s="1310"/>
      <c r="CR201" s="1310"/>
      <c r="CS201" s="1310"/>
      <c r="CT201" s="1310"/>
      <c r="CU201" s="1310"/>
      <c r="CV201" s="1310"/>
      <c r="CW201" s="1310"/>
      <c r="CX201" s="1310"/>
      <c r="CY201" s="1310"/>
      <c r="CZ201" s="1310"/>
      <c r="DA201" s="1310"/>
      <c r="DB201" s="1310"/>
      <c r="DC201" s="1310"/>
      <c r="DD201" s="1310"/>
    </row>
    <row r="202" spans="1:108" s="4" customFormat="1" ht="16.5" customHeight="1" hidden="1">
      <c r="A202" s="1598"/>
      <c r="B202" s="1692" t="s">
        <v>1133</v>
      </c>
      <c r="C202" s="1598">
        <v>2272</v>
      </c>
      <c r="D202" s="1450">
        <f>SUM(D201:D201)</f>
        <v>74000</v>
      </c>
      <c r="E202" s="1624" t="s">
        <v>289</v>
      </c>
      <c r="F202" s="1507">
        <f>F201</f>
        <v>51853.66</v>
      </c>
      <c r="G202" s="1508"/>
      <c r="H202" s="1509"/>
      <c r="I202" s="541"/>
      <c r="J202" s="541"/>
      <c r="K202" s="42"/>
      <c r="L202" s="42"/>
      <c r="M202" s="1315"/>
      <c r="N202" s="1315"/>
      <c r="O202" s="1315"/>
      <c r="P202" s="1315"/>
      <c r="Q202" s="1315"/>
      <c r="R202" s="1315"/>
      <c r="S202" s="1315"/>
      <c r="T202" s="1315"/>
      <c r="U202" s="1315"/>
      <c r="V202" s="1315"/>
      <c r="W202" s="1315"/>
      <c r="X202" s="1315"/>
      <c r="Y202" s="1315"/>
      <c r="Z202" s="1315"/>
      <c r="AA202" s="1315"/>
      <c r="AB202" s="1315"/>
      <c r="AC202" s="1315"/>
      <c r="AD202" s="1315"/>
      <c r="AE202" s="1315"/>
      <c r="AF202" s="1315"/>
      <c r="AG202" s="1315"/>
      <c r="AH202" s="1315"/>
      <c r="AI202" s="1315"/>
      <c r="AJ202" s="1315"/>
      <c r="AK202" s="1315"/>
      <c r="AL202" s="1315"/>
      <c r="AM202" s="1315"/>
      <c r="AN202" s="1315"/>
      <c r="AO202" s="1315"/>
      <c r="AP202" s="1315"/>
      <c r="AQ202" s="1315"/>
      <c r="AR202" s="1315"/>
      <c r="AS202" s="1315"/>
      <c r="AT202" s="1315"/>
      <c r="AU202" s="1315"/>
      <c r="AV202" s="1315"/>
      <c r="AW202" s="1315"/>
      <c r="AX202" s="1315"/>
      <c r="AY202" s="1315"/>
      <c r="AZ202" s="1315"/>
      <c r="BA202" s="1315"/>
      <c r="BB202" s="1315"/>
      <c r="BC202" s="1315"/>
      <c r="BD202" s="1315"/>
      <c r="BE202" s="1315"/>
      <c r="BF202" s="1315"/>
      <c r="BG202" s="1315"/>
      <c r="BH202" s="1315"/>
      <c r="BI202" s="1315"/>
      <c r="BJ202" s="1315"/>
      <c r="BK202" s="1315"/>
      <c r="BL202" s="1315"/>
      <c r="BM202" s="1315"/>
      <c r="BN202" s="1315"/>
      <c r="BO202" s="1315"/>
      <c r="BP202" s="1315"/>
      <c r="BQ202" s="1315"/>
      <c r="BR202" s="1315"/>
      <c r="BS202" s="1315"/>
      <c r="BT202" s="1315"/>
      <c r="BU202" s="1315"/>
      <c r="BV202" s="1315"/>
      <c r="BW202" s="1315"/>
      <c r="BX202" s="1315"/>
      <c r="BY202" s="1315"/>
      <c r="BZ202" s="1315"/>
      <c r="CA202" s="1315"/>
      <c r="CB202" s="1315"/>
      <c r="CC202" s="1315"/>
      <c r="CD202" s="1315"/>
      <c r="CE202" s="1315"/>
      <c r="CF202" s="1315"/>
      <c r="CG202" s="1315"/>
      <c r="CH202" s="1315"/>
      <c r="CI202" s="1315"/>
      <c r="CJ202" s="1315"/>
      <c r="CK202" s="1315"/>
      <c r="CL202" s="1315"/>
      <c r="CM202" s="1315"/>
      <c r="CN202" s="1315"/>
      <c r="CO202" s="1315"/>
      <c r="CP202" s="1315"/>
      <c r="CQ202" s="1315"/>
      <c r="CR202" s="1315"/>
      <c r="CS202" s="1315"/>
      <c r="CT202" s="1315"/>
      <c r="CU202" s="1315"/>
      <c r="CV202" s="1315"/>
      <c r="CW202" s="1315"/>
      <c r="CX202" s="1315"/>
      <c r="CY202" s="1315"/>
      <c r="CZ202" s="1315"/>
      <c r="DA202" s="1315"/>
      <c r="DB202" s="1315"/>
      <c r="DC202" s="1315"/>
      <c r="DD202" s="1315"/>
    </row>
    <row r="203" spans="1:108" s="4" customFormat="1" ht="16.5" customHeight="1" hidden="1" thickBot="1">
      <c r="A203" s="1447"/>
      <c r="B203" s="1645" t="s">
        <v>1024</v>
      </c>
      <c r="C203" s="1447">
        <v>2272</v>
      </c>
      <c r="D203" s="1451">
        <v>74000</v>
      </c>
      <c r="E203" s="1457" t="s">
        <v>289</v>
      </c>
      <c r="F203" s="1487">
        <v>74000</v>
      </c>
      <c r="G203" s="1510"/>
      <c r="H203" s="1509"/>
      <c r="I203" s="541"/>
      <c r="J203" s="541"/>
      <c r="K203" s="42"/>
      <c r="L203" s="42"/>
      <c r="M203" s="1315"/>
      <c r="N203" s="1315"/>
      <c r="O203" s="1315"/>
      <c r="P203" s="1315"/>
      <c r="Q203" s="1315"/>
      <c r="R203" s="1315"/>
      <c r="S203" s="1315"/>
      <c r="T203" s="1315"/>
      <c r="U203" s="1315"/>
      <c r="V203" s="1315"/>
      <c r="W203" s="1315"/>
      <c r="X203" s="1315"/>
      <c r="Y203" s="1315"/>
      <c r="Z203" s="1315"/>
      <c r="AA203" s="1315"/>
      <c r="AB203" s="1315"/>
      <c r="AC203" s="1315"/>
      <c r="AD203" s="1315"/>
      <c r="AE203" s="1315"/>
      <c r="AF203" s="1315"/>
      <c r="AG203" s="1315"/>
      <c r="AH203" s="1315"/>
      <c r="AI203" s="1315"/>
      <c r="AJ203" s="1315"/>
      <c r="AK203" s="1315"/>
      <c r="AL203" s="1315"/>
      <c r="AM203" s="1315"/>
      <c r="AN203" s="1315"/>
      <c r="AO203" s="1315"/>
      <c r="AP203" s="1315"/>
      <c r="AQ203" s="1315"/>
      <c r="AR203" s="1315"/>
      <c r="AS203" s="1315"/>
      <c r="AT203" s="1315"/>
      <c r="AU203" s="1315"/>
      <c r="AV203" s="1315"/>
      <c r="AW203" s="1315"/>
      <c r="AX203" s="1315"/>
      <c r="AY203" s="1315"/>
      <c r="AZ203" s="1315"/>
      <c r="BA203" s="1315"/>
      <c r="BB203" s="1315"/>
      <c r="BC203" s="1315"/>
      <c r="BD203" s="1315"/>
      <c r="BE203" s="1315"/>
      <c r="BF203" s="1315"/>
      <c r="BG203" s="1315"/>
      <c r="BH203" s="1315"/>
      <c r="BI203" s="1315"/>
      <c r="BJ203" s="1315"/>
      <c r="BK203" s="1315"/>
      <c r="BL203" s="1315"/>
      <c r="BM203" s="1315"/>
      <c r="BN203" s="1315"/>
      <c r="BO203" s="1315"/>
      <c r="BP203" s="1315"/>
      <c r="BQ203" s="1315"/>
      <c r="BR203" s="1315"/>
      <c r="BS203" s="1315"/>
      <c r="BT203" s="1315"/>
      <c r="BU203" s="1315"/>
      <c r="BV203" s="1315"/>
      <c r="BW203" s="1315"/>
      <c r="BX203" s="1315"/>
      <c r="BY203" s="1315"/>
      <c r="BZ203" s="1315"/>
      <c r="CA203" s="1315"/>
      <c r="CB203" s="1315"/>
      <c r="CC203" s="1315"/>
      <c r="CD203" s="1315"/>
      <c r="CE203" s="1315"/>
      <c r="CF203" s="1315"/>
      <c r="CG203" s="1315"/>
      <c r="CH203" s="1315"/>
      <c r="CI203" s="1315"/>
      <c r="CJ203" s="1315"/>
      <c r="CK203" s="1315"/>
      <c r="CL203" s="1315"/>
      <c r="CM203" s="1315"/>
      <c r="CN203" s="1315"/>
      <c r="CO203" s="1315"/>
      <c r="CP203" s="1315"/>
      <c r="CQ203" s="1315"/>
      <c r="CR203" s="1315"/>
      <c r="CS203" s="1315"/>
      <c r="CT203" s="1315"/>
      <c r="CU203" s="1315"/>
      <c r="CV203" s="1315"/>
      <c r="CW203" s="1315"/>
      <c r="CX203" s="1315"/>
      <c r="CY203" s="1315"/>
      <c r="CZ203" s="1315"/>
      <c r="DA203" s="1315"/>
      <c r="DB203" s="1315"/>
      <c r="DC203" s="1315"/>
      <c r="DD203" s="1315"/>
    </row>
    <row r="204" spans="1:108" s="4" customFormat="1" ht="16.5" customHeight="1" hidden="1">
      <c r="A204" s="1447"/>
      <c r="B204" s="1644" t="s">
        <v>1029</v>
      </c>
      <c r="C204" s="1447">
        <v>2272</v>
      </c>
      <c r="D204" s="1451">
        <f>SUM(D203-D202)</f>
        <v>0</v>
      </c>
      <c r="E204" s="1457"/>
      <c r="F204" s="1511">
        <f>SUM(F203-F202)</f>
        <v>22146.339999999997</v>
      </c>
      <c r="G204" s="1510"/>
      <c r="H204" s="1509"/>
      <c r="I204" s="541"/>
      <c r="J204" s="541"/>
      <c r="K204" s="42"/>
      <c r="L204" s="42"/>
      <c r="M204" s="1315"/>
      <c r="N204" s="1315"/>
      <c r="O204" s="1315"/>
      <c r="P204" s="1315"/>
      <c r="Q204" s="1315"/>
      <c r="R204" s="1315"/>
      <c r="S204" s="1315"/>
      <c r="T204" s="1315"/>
      <c r="U204" s="1315"/>
      <c r="V204" s="1315"/>
      <c r="W204" s="1315"/>
      <c r="X204" s="1315"/>
      <c r="Y204" s="1315"/>
      <c r="Z204" s="1315"/>
      <c r="AA204" s="1315"/>
      <c r="AB204" s="1315"/>
      <c r="AC204" s="1315"/>
      <c r="AD204" s="1315"/>
      <c r="AE204" s="1315"/>
      <c r="AF204" s="1315"/>
      <c r="AG204" s="1315"/>
      <c r="AH204" s="1315"/>
      <c r="AI204" s="1315"/>
      <c r="AJ204" s="1315"/>
      <c r="AK204" s="1315"/>
      <c r="AL204" s="1315"/>
      <c r="AM204" s="1315"/>
      <c r="AN204" s="1315"/>
      <c r="AO204" s="1315"/>
      <c r="AP204" s="1315"/>
      <c r="AQ204" s="1315"/>
      <c r="AR204" s="1315"/>
      <c r="AS204" s="1315"/>
      <c r="AT204" s="1315"/>
      <c r="AU204" s="1315"/>
      <c r="AV204" s="1315"/>
      <c r="AW204" s="1315"/>
      <c r="AX204" s="1315"/>
      <c r="AY204" s="1315"/>
      <c r="AZ204" s="1315"/>
      <c r="BA204" s="1315"/>
      <c r="BB204" s="1315"/>
      <c r="BC204" s="1315"/>
      <c r="BD204" s="1315"/>
      <c r="BE204" s="1315"/>
      <c r="BF204" s="1315"/>
      <c r="BG204" s="1315"/>
      <c r="BH204" s="1315"/>
      <c r="BI204" s="1315"/>
      <c r="BJ204" s="1315"/>
      <c r="BK204" s="1315"/>
      <c r="BL204" s="1315"/>
      <c r="BM204" s="1315"/>
      <c r="BN204" s="1315"/>
      <c r="BO204" s="1315"/>
      <c r="BP204" s="1315"/>
      <c r="BQ204" s="1315"/>
      <c r="BR204" s="1315"/>
      <c r="BS204" s="1315"/>
      <c r="BT204" s="1315"/>
      <c r="BU204" s="1315"/>
      <c r="BV204" s="1315"/>
      <c r="BW204" s="1315"/>
      <c r="BX204" s="1315"/>
      <c r="BY204" s="1315"/>
      <c r="BZ204" s="1315"/>
      <c r="CA204" s="1315"/>
      <c r="CB204" s="1315"/>
      <c r="CC204" s="1315"/>
      <c r="CD204" s="1315"/>
      <c r="CE204" s="1315"/>
      <c r="CF204" s="1315"/>
      <c r="CG204" s="1315"/>
      <c r="CH204" s="1315"/>
      <c r="CI204" s="1315"/>
      <c r="CJ204" s="1315"/>
      <c r="CK204" s="1315"/>
      <c r="CL204" s="1315"/>
      <c r="CM204" s="1315"/>
      <c r="CN204" s="1315"/>
      <c r="CO204" s="1315"/>
      <c r="CP204" s="1315"/>
      <c r="CQ204" s="1315"/>
      <c r="CR204" s="1315"/>
      <c r="CS204" s="1315"/>
      <c r="CT204" s="1315"/>
      <c r="CU204" s="1315"/>
      <c r="CV204" s="1315"/>
      <c r="CW204" s="1315"/>
      <c r="CX204" s="1315"/>
      <c r="CY204" s="1315"/>
      <c r="CZ204" s="1315"/>
      <c r="DA204" s="1315"/>
      <c r="DB204" s="1315"/>
      <c r="DC204" s="1315"/>
      <c r="DD204" s="1315"/>
    </row>
    <row r="205" spans="1:108" s="4" customFormat="1" ht="33.75" customHeight="1">
      <c r="A205" s="1879" t="s">
        <v>163</v>
      </c>
      <c r="B205" s="1879"/>
      <c r="C205" s="1879"/>
      <c r="D205" s="1879"/>
      <c r="E205" s="1879"/>
      <c r="F205" s="1512"/>
      <c r="G205" s="1509"/>
      <c r="H205" s="1509"/>
      <c r="I205" s="541"/>
      <c r="J205" s="541"/>
      <c r="K205" s="42"/>
      <c r="L205" s="42"/>
      <c r="M205" s="1320"/>
      <c r="N205" s="1315"/>
      <c r="O205" s="1315"/>
      <c r="P205" s="1315"/>
      <c r="Q205" s="1315"/>
      <c r="R205" s="1315"/>
      <c r="S205" s="1315"/>
      <c r="T205" s="1315"/>
      <c r="U205" s="1315"/>
      <c r="V205" s="1315"/>
      <c r="W205" s="1315"/>
      <c r="X205" s="1315"/>
      <c r="Y205" s="1315"/>
      <c r="Z205" s="1315"/>
      <c r="AA205" s="1315"/>
      <c r="AB205" s="1315"/>
      <c r="AC205" s="1315"/>
      <c r="AD205" s="1315"/>
      <c r="AE205" s="1315"/>
      <c r="AF205" s="1315"/>
      <c r="AG205" s="1315"/>
      <c r="AH205" s="1315"/>
      <c r="AI205" s="1315"/>
      <c r="AJ205" s="1315"/>
      <c r="AK205" s="1315"/>
      <c r="AL205" s="1315"/>
      <c r="AM205" s="1315"/>
      <c r="AN205" s="1315"/>
      <c r="AO205" s="1315"/>
      <c r="AP205" s="1315"/>
      <c r="AQ205" s="1315"/>
      <c r="AR205" s="1315"/>
      <c r="AS205" s="1315"/>
      <c r="AT205" s="1315"/>
      <c r="AU205" s="1315"/>
      <c r="AV205" s="1315"/>
      <c r="AW205" s="1315"/>
      <c r="AX205" s="1315"/>
      <c r="AY205" s="1315"/>
      <c r="AZ205" s="1315"/>
      <c r="BA205" s="1315"/>
      <c r="BB205" s="1315"/>
      <c r="BC205" s="1315"/>
      <c r="BD205" s="1315"/>
      <c r="BE205" s="1315"/>
      <c r="BF205" s="1315"/>
      <c r="BG205" s="1315"/>
      <c r="BH205" s="1315"/>
      <c r="BI205" s="1315"/>
      <c r="BJ205" s="1315"/>
      <c r="BK205" s="1315"/>
      <c r="BL205" s="1315"/>
      <c r="BM205" s="1315"/>
      <c r="BN205" s="1315"/>
      <c r="BO205" s="1315"/>
      <c r="BP205" s="1315"/>
      <c r="BQ205" s="1315"/>
      <c r="BR205" s="1315"/>
      <c r="BS205" s="1315"/>
      <c r="BT205" s="1315"/>
      <c r="BU205" s="1315"/>
      <c r="BV205" s="1315"/>
      <c r="BW205" s="1315"/>
      <c r="BX205" s="1315"/>
      <c r="BY205" s="1315"/>
      <c r="BZ205" s="1315"/>
      <c r="CA205" s="1315"/>
      <c r="CB205" s="1315"/>
      <c r="CC205" s="1315"/>
      <c r="CD205" s="1315"/>
      <c r="CE205" s="1315"/>
      <c r="CF205" s="1315"/>
      <c r="CG205" s="1315"/>
      <c r="CH205" s="1315"/>
      <c r="CI205" s="1315"/>
      <c r="CJ205" s="1315"/>
      <c r="CK205" s="1315"/>
      <c r="CL205" s="1315"/>
      <c r="CM205" s="1315"/>
      <c r="CN205" s="1315"/>
      <c r="CO205" s="1315"/>
      <c r="CP205" s="1315"/>
      <c r="CQ205" s="1315"/>
      <c r="CR205" s="1315"/>
      <c r="CS205" s="1315"/>
      <c r="CT205" s="1315"/>
      <c r="CU205" s="1315"/>
      <c r="CV205" s="1315"/>
      <c r="CW205" s="1315"/>
      <c r="CX205" s="1315"/>
      <c r="CY205" s="1315"/>
      <c r="CZ205" s="1315"/>
      <c r="DA205" s="1315"/>
      <c r="DB205" s="1315"/>
      <c r="DC205" s="1315"/>
      <c r="DD205" s="1315"/>
    </row>
    <row r="206" spans="1:108" s="44" customFormat="1" ht="0.75" customHeight="1" hidden="1">
      <c r="A206" s="1674">
        <v>155</v>
      </c>
      <c r="B206" s="1675" t="s">
        <v>188</v>
      </c>
      <c r="C206" s="1675">
        <v>2273</v>
      </c>
      <c r="D206" s="1676">
        <v>265000</v>
      </c>
      <c r="E206" s="1677" t="s">
        <v>289</v>
      </c>
      <c r="F206" s="1689">
        <v>265000</v>
      </c>
      <c r="G206" s="1468" t="s">
        <v>303</v>
      </c>
      <c r="H206" s="1468" t="s">
        <v>784</v>
      </c>
      <c r="I206" s="527" t="s">
        <v>1104</v>
      </c>
      <c r="J206" s="527" t="s">
        <v>1110</v>
      </c>
      <c r="K206" s="27"/>
      <c r="L206" s="27"/>
      <c r="M206" s="1320"/>
      <c r="N206" s="1320"/>
      <c r="O206" s="1320"/>
      <c r="P206" s="1320"/>
      <c r="Q206" s="1320"/>
      <c r="R206" s="1320"/>
      <c r="S206" s="1320"/>
      <c r="T206" s="1320"/>
      <c r="U206" s="1320"/>
      <c r="V206" s="1320"/>
      <c r="W206" s="1320"/>
      <c r="X206" s="1320"/>
      <c r="Y206" s="1320"/>
      <c r="Z206" s="1320"/>
      <c r="AA206" s="1320"/>
      <c r="AB206" s="1320"/>
      <c r="AC206" s="1320"/>
      <c r="AD206" s="1320"/>
      <c r="AE206" s="1320"/>
      <c r="AF206" s="1320"/>
      <c r="AG206" s="1320"/>
      <c r="AH206" s="1320"/>
      <c r="AI206" s="1320"/>
      <c r="AJ206" s="1320"/>
      <c r="AK206" s="1320"/>
      <c r="AL206" s="1320"/>
      <c r="AM206" s="1320"/>
      <c r="AN206" s="1320"/>
      <c r="AO206" s="1320"/>
      <c r="AP206" s="1320"/>
      <c r="AQ206" s="1320"/>
      <c r="AR206" s="1320"/>
      <c r="AS206" s="1320"/>
      <c r="AT206" s="1320"/>
      <c r="AU206" s="1320"/>
      <c r="AV206" s="1320"/>
      <c r="AW206" s="1320"/>
      <c r="AX206" s="1320"/>
      <c r="AY206" s="1320"/>
      <c r="AZ206" s="1320"/>
      <c r="BA206" s="1320"/>
      <c r="BB206" s="1320"/>
      <c r="BC206" s="1320"/>
      <c r="BD206" s="1320"/>
      <c r="BE206" s="1320"/>
      <c r="BF206" s="1320"/>
      <c r="BG206" s="1320"/>
      <c r="BH206" s="1320"/>
      <c r="BI206" s="1320"/>
      <c r="BJ206" s="1320"/>
      <c r="BK206" s="1320"/>
      <c r="BL206" s="1320"/>
      <c r="BM206" s="1320"/>
      <c r="BN206" s="1320"/>
      <c r="BO206" s="1320"/>
      <c r="BP206" s="1320"/>
      <c r="BQ206" s="1320"/>
      <c r="BR206" s="1320"/>
      <c r="BS206" s="1320"/>
      <c r="BT206" s="1320"/>
      <c r="BU206" s="1320"/>
      <c r="BV206" s="1320"/>
      <c r="BW206" s="1320"/>
      <c r="BX206" s="1320"/>
      <c r="BY206" s="1320"/>
      <c r="BZ206" s="1320"/>
      <c r="CA206" s="1320"/>
      <c r="CB206" s="1320"/>
      <c r="CC206" s="1320"/>
      <c r="CD206" s="1320"/>
      <c r="CE206" s="1320"/>
      <c r="CF206" s="1320"/>
      <c r="CG206" s="1320"/>
      <c r="CH206" s="1320"/>
      <c r="CI206" s="1320"/>
      <c r="CJ206" s="1320"/>
      <c r="CK206" s="1320"/>
      <c r="CL206" s="1320"/>
      <c r="CM206" s="1320"/>
      <c r="CN206" s="1320"/>
      <c r="CO206" s="1320"/>
      <c r="CP206" s="1320"/>
      <c r="CQ206" s="1320"/>
      <c r="CR206" s="1320"/>
      <c r="CS206" s="1320"/>
      <c r="CT206" s="1320"/>
      <c r="CU206" s="1320"/>
      <c r="CV206" s="1320"/>
      <c r="CW206" s="1320"/>
      <c r="CX206" s="1320"/>
      <c r="CY206" s="1320"/>
      <c r="CZ206" s="1320"/>
      <c r="DA206" s="1320"/>
      <c r="DB206" s="1320"/>
      <c r="DC206" s="1320"/>
      <c r="DD206" s="1320"/>
    </row>
    <row r="207" spans="1:108" s="44" customFormat="1" ht="53.25" customHeight="1">
      <c r="A207" s="1678">
        <v>150</v>
      </c>
      <c r="B207" s="1447" t="s">
        <v>1014</v>
      </c>
      <c r="C207" s="1447">
        <v>2273</v>
      </c>
      <c r="D207" s="1451">
        <v>99900</v>
      </c>
      <c r="E207" s="1600" t="s">
        <v>289</v>
      </c>
      <c r="F207" s="1689">
        <v>89256.37</v>
      </c>
      <c r="G207" s="1468" t="s">
        <v>888</v>
      </c>
      <c r="H207" s="1468" t="s">
        <v>784</v>
      </c>
      <c r="I207" s="527" t="s">
        <v>1104</v>
      </c>
      <c r="J207" s="527" t="s">
        <v>1110</v>
      </c>
      <c r="K207" s="27"/>
      <c r="L207" s="27"/>
      <c r="M207" s="1320"/>
      <c r="N207" s="1320"/>
      <c r="O207" s="1320"/>
      <c r="P207" s="1320"/>
      <c r="Q207" s="1320"/>
      <c r="R207" s="1320"/>
      <c r="S207" s="1320"/>
      <c r="T207" s="1320"/>
      <c r="U207" s="1320"/>
      <c r="V207" s="1320"/>
      <c r="W207" s="1320"/>
      <c r="X207" s="1320"/>
      <c r="Y207" s="1320"/>
      <c r="Z207" s="1320"/>
      <c r="AA207" s="1320"/>
      <c r="AB207" s="1320"/>
      <c r="AC207" s="1320"/>
      <c r="AD207" s="1320"/>
      <c r="AE207" s="1320"/>
      <c r="AF207" s="1320"/>
      <c r="AG207" s="1320"/>
      <c r="AH207" s="1320"/>
      <c r="AI207" s="1320"/>
      <c r="AJ207" s="1320"/>
      <c r="AK207" s="1320"/>
      <c r="AL207" s="1320"/>
      <c r="AM207" s="1320"/>
      <c r="AN207" s="1320"/>
      <c r="AO207" s="1320"/>
      <c r="AP207" s="1320"/>
      <c r="AQ207" s="1320"/>
      <c r="AR207" s="1320"/>
      <c r="AS207" s="1320"/>
      <c r="AT207" s="1320"/>
      <c r="AU207" s="1320"/>
      <c r="AV207" s="1320"/>
      <c r="AW207" s="1320"/>
      <c r="AX207" s="1320"/>
      <c r="AY207" s="1320"/>
      <c r="AZ207" s="1320"/>
      <c r="BA207" s="1320"/>
      <c r="BB207" s="1320"/>
      <c r="BC207" s="1320"/>
      <c r="BD207" s="1320"/>
      <c r="BE207" s="1320"/>
      <c r="BF207" s="1320"/>
      <c r="BG207" s="1320"/>
      <c r="BH207" s="1320"/>
      <c r="BI207" s="1320"/>
      <c r="BJ207" s="1320"/>
      <c r="BK207" s="1320"/>
      <c r="BL207" s="1320"/>
      <c r="BM207" s="1320"/>
      <c r="BN207" s="1320"/>
      <c r="BO207" s="1320"/>
      <c r="BP207" s="1320"/>
      <c r="BQ207" s="1320"/>
      <c r="BR207" s="1320"/>
      <c r="BS207" s="1320"/>
      <c r="BT207" s="1320"/>
      <c r="BU207" s="1320"/>
      <c r="BV207" s="1320"/>
      <c r="BW207" s="1320"/>
      <c r="BX207" s="1320"/>
      <c r="BY207" s="1320"/>
      <c r="BZ207" s="1320"/>
      <c r="CA207" s="1320"/>
      <c r="CB207" s="1320"/>
      <c r="CC207" s="1320"/>
      <c r="CD207" s="1320"/>
      <c r="CE207" s="1320"/>
      <c r="CF207" s="1320"/>
      <c r="CG207" s="1320"/>
      <c r="CH207" s="1320"/>
      <c r="CI207" s="1320"/>
      <c r="CJ207" s="1320"/>
      <c r="CK207" s="1320"/>
      <c r="CL207" s="1320"/>
      <c r="CM207" s="1320"/>
      <c r="CN207" s="1320"/>
      <c r="CO207" s="1320"/>
      <c r="CP207" s="1320"/>
      <c r="CQ207" s="1320"/>
      <c r="CR207" s="1320"/>
      <c r="CS207" s="1320"/>
      <c r="CT207" s="1320"/>
      <c r="CU207" s="1320"/>
      <c r="CV207" s="1320"/>
      <c r="CW207" s="1320"/>
      <c r="CX207" s="1320"/>
      <c r="CY207" s="1320"/>
      <c r="CZ207" s="1320"/>
      <c r="DA207" s="1320"/>
      <c r="DB207" s="1320"/>
      <c r="DC207" s="1320"/>
      <c r="DD207" s="1320"/>
    </row>
    <row r="208" spans="1:108" s="44" customFormat="1" ht="68.25" customHeight="1" thickBot="1">
      <c r="A208" s="1679">
        <v>151</v>
      </c>
      <c r="B208" s="1603" t="s">
        <v>367</v>
      </c>
      <c r="C208" s="1603">
        <v>2273</v>
      </c>
      <c r="D208" s="1451">
        <v>927</v>
      </c>
      <c r="E208" s="1622" t="s">
        <v>289</v>
      </c>
      <c r="F208" s="1690">
        <v>927</v>
      </c>
      <c r="G208" s="1468" t="s">
        <v>888</v>
      </c>
      <c r="H208" s="1468" t="s">
        <v>784</v>
      </c>
      <c r="I208" s="527" t="s">
        <v>1110</v>
      </c>
      <c r="J208" s="527" t="s">
        <v>1104</v>
      </c>
      <c r="K208" s="27"/>
      <c r="L208" s="27"/>
      <c r="M208" s="1277"/>
      <c r="N208" s="1320"/>
      <c r="O208" s="1320"/>
      <c r="P208" s="1320"/>
      <c r="Q208" s="1320"/>
      <c r="R208" s="1320"/>
      <c r="S208" s="1320"/>
      <c r="T208" s="1320"/>
      <c r="U208" s="1320"/>
      <c r="V208" s="1320"/>
      <c r="W208" s="1320"/>
      <c r="X208" s="1320"/>
      <c r="Y208" s="1320"/>
      <c r="Z208" s="1320"/>
      <c r="AA208" s="1320"/>
      <c r="AB208" s="1320"/>
      <c r="AC208" s="1320"/>
      <c r="AD208" s="1320"/>
      <c r="AE208" s="1320"/>
      <c r="AF208" s="1320"/>
      <c r="AG208" s="1320"/>
      <c r="AH208" s="1320"/>
      <c r="AI208" s="1320"/>
      <c r="AJ208" s="1320"/>
      <c r="AK208" s="1320"/>
      <c r="AL208" s="1320"/>
      <c r="AM208" s="1320"/>
      <c r="AN208" s="1320"/>
      <c r="AO208" s="1320"/>
      <c r="AP208" s="1320"/>
      <c r="AQ208" s="1320"/>
      <c r="AR208" s="1320"/>
      <c r="AS208" s="1320"/>
      <c r="AT208" s="1320"/>
      <c r="AU208" s="1320"/>
      <c r="AV208" s="1320"/>
      <c r="AW208" s="1320"/>
      <c r="AX208" s="1320"/>
      <c r="AY208" s="1320"/>
      <c r="AZ208" s="1320"/>
      <c r="BA208" s="1320"/>
      <c r="BB208" s="1320"/>
      <c r="BC208" s="1320"/>
      <c r="BD208" s="1320"/>
      <c r="BE208" s="1320"/>
      <c r="BF208" s="1320"/>
      <c r="BG208" s="1320"/>
      <c r="BH208" s="1320"/>
      <c r="BI208" s="1320"/>
      <c r="BJ208" s="1320"/>
      <c r="BK208" s="1320"/>
      <c r="BL208" s="1320"/>
      <c r="BM208" s="1320"/>
      <c r="BN208" s="1320"/>
      <c r="BO208" s="1320"/>
      <c r="BP208" s="1320"/>
      <c r="BQ208" s="1320"/>
      <c r="BR208" s="1320"/>
      <c r="BS208" s="1320"/>
      <c r="BT208" s="1320"/>
      <c r="BU208" s="1320"/>
      <c r="BV208" s="1320"/>
      <c r="BW208" s="1320"/>
      <c r="BX208" s="1320"/>
      <c r="BY208" s="1320"/>
      <c r="BZ208" s="1320"/>
      <c r="CA208" s="1320"/>
      <c r="CB208" s="1320"/>
      <c r="CC208" s="1320"/>
      <c r="CD208" s="1320"/>
      <c r="CE208" s="1320"/>
      <c r="CF208" s="1320"/>
      <c r="CG208" s="1320"/>
      <c r="CH208" s="1320"/>
      <c r="CI208" s="1320"/>
      <c r="CJ208" s="1320"/>
      <c r="CK208" s="1320"/>
      <c r="CL208" s="1320"/>
      <c r="CM208" s="1320"/>
      <c r="CN208" s="1320"/>
      <c r="CO208" s="1320"/>
      <c r="CP208" s="1320"/>
      <c r="CQ208" s="1320"/>
      <c r="CR208" s="1320"/>
      <c r="CS208" s="1320"/>
      <c r="CT208" s="1320"/>
      <c r="CU208" s="1320"/>
      <c r="CV208" s="1320"/>
      <c r="CW208" s="1320"/>
      <c r="CX208" s="1320"/>
      <c r="CY208" s="1320"/>
      <c r="CZ208" s="1320"/>
      <c r="DA208" s="1320"/>
      <c r="DB208" s="1320"/>
      <c r="DC208" s="1320"/>
      <c r="DD208" s="1320"/>
    </row>
    <row r="209" spans="1:108" s="29" customFormat="1" ht="18.75" hidden="1">
      <c r="A209" s="1691"/>
      <c r="B209" s="1692" t="s">
        <v>1133</v>
      </c>
      <c r="C209" s="1598">
        <v>2273</v>
      </c>
      <c r="D209" s="1450">
        <f>SUM(D206:D208)</f>
        <v>365827</v>
      </c>
      <c r="E209" s="1624" t="s">
        <v>289</v>
      </c>
      <c r="F209" s="1513">
        <f>SUM(F206:F208)</f>
        <v>355183.37</v>
      </c>
      <c r="G209" s="1496"/>
      <c r="H209" s="1499"/>
      <c r="I209" s="564"/>
      <c r="J209" s="564"/>
      <c r="K209" s="46"/>
      <c r="L209" s="47"/>
      <c r="M209" s="1277"/>
      <c r="N209" s="1277"/>
      <c r="O209" s="1277"/>
      <c r="P209" s="1277"/>
      <c r="Q209" s="1277"/>
      <c r="R209" s="1277"/>
      <c r="S209" s="1277"/>
      <c r="T209" s="1277"/>
      <c r="U209" s="1277"/>
      <c r="V209" s="1277"/>
      <c r="W209" s="1277"/>
      <c r="X209" s="1277"/>
      <c r="Y209" s="1277"/>
      <c r="Z209" s="1277"/>
      <c r="AA209" s="1277"/>
      <c r="AB209" s="1277"/>
      <c r="AC209" s="1277"/>
      <c r="AD209" s="1277"/>
      <c r="AE209" s="1277"/>
      <c r="AF209" s="1277"/>
      <c r="AG209" s="1277"/>
      <c r="AH209" s="1277"/>
      <c r="AI209" s="1277"/>
      <c r="AJ209" s="1277"/>
      <c r="AK209" s="1277"/>
      <c r="AL209" s="1277"/>
      <c r="AM209" s="1277"/>
      <c r="AN209" s="1277"/>
      <c r="AO209" s="1277"/>
      <c r="AP209" s="1277"/>
      <c r="AQ209" s="1277"/>
      <c r="AR209" s="1277"/>
      <c r="AS209" s="1277"/>
      <c r="AT209" s="1277"/>
      <c r="AU209" s="1277"/>
      <c r="AV209" s="1277"/>
      <c r="AW209" s="1277"/>
      <c r="AX209" s="1277"/>
      <c r="AY209" s="1277"/>
      <c r="AZ209" s="1277"/>
      <c r="BA209" s="1277"/>
      <c r="BB209" s="1277"/>
      <c r="BC209" s="1277"/>
      <c r="BD209" s="1277"/>
      <c r="BE209" s="1277"/>
      <c r="BF209" s="1277"/>
      <c r="BG209" s="1277"/>
      <c r="BH209" s="1277"/>
      <c r="BI209" s="1277"/>
      <c r="BJ209" s="1277"/>
      <c r="BK209" s="1277"/>
      <c r="BL209" s="1277"/>
      <c r="BM209" s="1277"/>
      <c r="BN209" s="1277"/>
      <c r="BO209" s="1277"/>
      <c r="BP209" s="1277"/>
      <c r="BQ209" s="1277"/>
      <c r="BR209" s="1277"/>
      <c r="BS209" s="1277"/>
      <c r="BT209" s="1277"/>
      <c r="BU209" s="1277"/>
      <c r="BV209" s="1277"/>
      <c r="BW209" s="1277"/>
      <c r="BX209" s="1277"/>
      <c r="BY209" s="1277"/>
      <c r="BZ209" s="1277"/>
      <c r="CA209" s="1277"/>
      <c r="CB209" s="1277"/>
      <c r="CC209" s="1277"/>
      <c r="CD209" s="1277"/>
      <c r="CE209" s="1277"/>
      <c r="CF209" s="1277"/>
      <c r="CG209" s="1277"/>
      <c r="CH209" s="1277"/>
      <c r="CI209" s="1277"/>
      <c r="CJ209" s="1277"/>
      <c r="CK209" s="1277"/>
      <c r="CL209" s="1277"/>
      <c r="CM209" s="1277"/>
      <c r="CN209" s="1277"/>
      <c r="CO209" s="1277"/>
      <c r="CP209" s="1277"/>
      <c r="CQ209" s="1277"/>
      <c r="CR209" s="1277"/>
      <c r="CS209" s="1277"/>
      <c r="CT209" s="1277"/>
      <c r="CU209" s="1277"/>
      <c r="CV209" s="1277"/>
      <c r="CW209" s="1277"/>
      <c r="CX209" s="1277"/>
      <c r="CY209" s="1277"/>
      <c r="CZ209" s="1277"/>
      <c r="DA209" s="1277"/>
      <c r="DB209" s="1277"/>
      <c r="DC209" s="1277"/>
      <c r="DD209" s="1277"/>
    </row>
    <row r="210" spans="1:108" s="29" customFormat="1" ht="18.75" hidden="1">
      <c r="A210" s="1646"/>
      <c r="B210" s="1447" t="s">
        <v>623</v>
      </c>
      <c r="C210" s="1447">
        <v>2273</v>
      </c>
      <c r="D210" s="1451">
        <f>SUM(D211)</f>
        <v>1498178.24</v>
      </c>
      <c r="E210" s="1457" t="s">
        <v>289</v>
      </c>
      <c r="F210" s="1487">
        <v>1402581.06</v>
      </c>
      <c r="G210" s="1496"/>
      <c r="H210" s="1499"/>
      <c r="I210" s="564"/>
      <c r="J210" s="564"/>
      <c r="K210" s="46"/>
      <c r="L210" s="47"/>
      <c r="M210" s="1277"/>
      <c r="N210" s="1277"/>
      <c r="O210" s="1277"/>
      <c r="P210" s="1277"/>
      <c r="Q210" s="1277"/>
      <c r="R210" s="1277"/>
      <c r="S210" s="1277"/>
      <c r="T210" s="1277"/>
      <c r="U210" s="1277"/>
      <c r="V210" s="1277"/>
      <c r="W210" s="1277"/>
      <c r="X210" s="1277"/>
      <c r="Y210" s="1277"/>
      <c r="Z210" s="1277"/>
      <c r="AA210" s="1277"/>
      <c r="AB210" s="1277"/>
      <c r="AC210" s="1277"/>
      <c r="AD210" s="1277"/>
      <c r="AE210" s="1277"/>
      <c r="AF210" s="1277"/>
      <c r="AG210" s="1277"/>
      <c r="AH210" s="1277"/>
      <c r="AI210" s="1277"/>
      <c r="AJ210" s="1277"/>
      <c r="AK210" s="1277"/>
      <c r="AL210" s="1277"/>
      <c r="AM210" s="1277"/>
      <c r="AN210" s="1277"/>
      <c r="AO210" s="1277"/>
      <c r="AP210" s="1277"/>
      <c r="AQ210" s="1277"/>
      <c r="AR210" s="1277"/>
      <c r="AS210" s="1277"/>
      <c r="AT210" s="1277"/>
      <c r="AU210" s="1277"/>
      <c r="AV210" s="1277"/>
      <c r="AW210" s="1277"/>
      <c r="AX210" s="1277"/>
      <c r="AY210" s="1277"/>
      <c r="AZ210" s="1277"/>
      <c r="BA210" s="1277"/>
      <c r="BB210" s="1277"/>
      <c r="BC210" s="1277"/>
      <c r="BD210" s="1277"/>
      <c r="BE210" s="1277"/>
      <c r="BF210" s="1277"/>
      <c r="BG210" s="1277"/>
      <c r="BH210" s="1277"/>
      <c r="BI210" s="1277"/>
      <c r="BJ210" s="1277"/>
      <c r="BK210" s="1277"/>
      <c r="BL210" s="1277"/>
      <c r="BM210" s="1277"/>
      <c r="BN210" s="1277"/>
      <c r="BO210" s="1277"/>
      <c r="BP210" s="1277"/>
      <c r="BQ210" s="1277"/>
      <c r="BR210" s="1277"/>
      <c r="BS210" s="1277"/>
      <c r="BT210" s="1277"/>
      <c r="BU210" s="1277"/>
      <c r="BV210" s="1277"/>
      <c r="BW210" s="1277"/>
      <c r="BX210" s="1277"/>
      <c r="BY210" s="1277"/>
      <c r="BZ210" s="1277"/>
      <c r="CA210" s="1277"/>
      <c r="CB210" s="1277"/>
      <c r="CC210" s="1277"/>
      <c r="CD210" s="1277"/>
      <c r="CE210" s="1277"/>
      <c r="CF210" s="1277"/>
      <c r="CG210" s="1277"/>
      <c r="CH210" s="1277"/>
      <c r="CI210" s="1277"/>
      <c r="CJ210" s="1277"/>
      <c r="CK210" s="1277"/>
      <c r="CL210" s="1277"/>
      <c r="CM210" s="1277"/>
      <c r="CN210" s="1277"/>
      <c r="CO210" s="1277"/>
      <c r="CP210" s="1277"/>
      <c r="CQ210" s="1277"/>
      <c r="CR210" s="1277"/>
      <c r="CS210" s="1277"/>
      <c r="CT210" s="1277"/>
      <c r="CU210" s="1277"/>
      <c r="CV210" s="1277"/>
      <c r="CW210" s="1277"/>
      <c r="CX210" s="1277"/>
      <c r="CY210" s="1277"/>
      <c r="CZ210" s="1277"/>
      <c r="DA210" s="1277"/>
      <c r="DB210" s="1277"/>
      <c r="DC210" s="1277"/>
      <c r="DD210" s="1277"/>
    </row>
    <row r="211" spans="1:108" s="29" customFormat="1" ht="131.25" hidden="1">
      <c r="A211" s="1646"/>
      <c r="B211" s="1447" t="s">
        <v>497</v>
      </c>
      <c r="C211" s="1447">
        <v>2273</v>
      </c>
      <c r="D211" s="1451">
        <v>1498178.24</v>
      </c>
      <c r="E211" s="1457" t="s">
        <v>289</v>
      </c>
      <c r="F211" s="1514">
        <v>1402581.06</v>
      </c>
      <c r="G211" s="1486" t="s">
        <v>577</v>
      </c>
      <c r="H211" s="1468" t="s">
        <v>784</v>
      </c>
      <c r="I211" s="954" t="s">
        <v>1110</v>
      </c>
      <c r="J211" s="954" t="s">
        <v>1110</v>
      </c>
      <c r="K211" s="46"/>
      <c r="L211" s="47"/>
      <c r="M211" s="1277"/>
      <c r="N211" s="1277"/>
      <c r="O211" s="1277"/>
      <c r="P211" s="1277"/>
      <c r="Q211" s="1277"/>
      <c r="R211" s="1277"/>
      <c r="S211" s="1277"/>
      <c r="T211" s="1277"/>
      <c r="U211" s="1277"/>
      <c r="V211" s="1277"/>
      <c r="W211" s="1277"/>
      <c r="X211" s="1277"/>
      <c r="Y211" s="1277"/>
      <c r="Z211" s="1277"/>
      <c r="AA211" s="1277"/>
      <c r="AB211" s="1277"/>
      <c r="AC211" s="1277"/>
      <c r="AD211" s="1277"/>
      <c r="AE211" s="1277"/>
      <c r="AF211" s="1277"/>
      <c r="AG211" s="1277"/>
      <c r="AH211" s="1277"/>
      <c r="AI211" s="1277"/>
      <c r="AJ211" s="1277"/>
      <c r="AK211" s="1277"/>
      <c r="AL211" s="1277"/>
      <c r="AM211" s="1277"/>
      <c r="AN211" s="1277"/>
      <c r="AO211" s="1277"/>
      <c r="AP211" s="1277"/>
      <c r="AQ211" s="1277"/>
      <c r="AR211" s="1277"/>
      <c r="AS211" s="1277"/>
      <c r="AT211" s="1277"/>
      <c r="AU211" s="1277"/>
      <c r="AV211" s="1277"/>
      <c r="AW211" s="1277"/>
      <c r="AX211" s="1277"/>
      <c r="AY211" s="1277"/>
      <c r="AZ211" s="1277"/>
      <c r="BA211" s="1277"/>
      <c r="BB211" s="1277"/>
      <c r="BC211" s="1277"/>
      <c r="BD211" s="1277"/>
      <c r="BE211" s="1277"/>
      <c r="BF211" s="1277"/>
      <c r="BG211" s="1277"/>
      <c r="BH211" s="1277"/>
      <c r="BI211" s="1277"/>
      <c r="BJ211" s="1277"/>
      <c r="BK211" s="1277"/>
      <c r="BL211" s="1277"/>
      <c r="BM211" s="1277"/>
      <c r="BN211" s="1277"/>
      <c r="BO211" s="1277"/>
      <c r="BP211" s="1277"/>
      <c r="BQ211" s="1277"/>
      <c r="BR211" s="1277"/>
      <c r="BS211" s="1277"/>
      <c r="BT211" s="1277"/>
      <c r="BU211" s="1277"/>
      <c r="BV211" s="1277"/>
      <c r="BW211" s="1277"/>
      <c r="BX211" s="1277"/>
      <c r="BY211" s="1277"/>
      <c r="BZ211" s="1277"/>
      <c r="CA211" s="1277"/>
      <c r="CB211" s="1277"/>
      <c r="CC211" s="1277"/>
      <c r="CD211" s="1277"/>
      <c r="CE211" s="1277"/>
      <c r="CF211" s="1277"/>
      <c r="CG211" s="1277"/>
      <c r="CH211" s="1277"/>
      <c r="CI211" s="1277"/>
      <c r="CJ211" s="1277"/>
      <c r="CK211" s="1277"/>
      <c r="CL211" s="1277"/>
      <c r="CM211" s="1277"/>
      <c r="CN211" s="1277"/>
      <c r="CO211" s="1277"/>
      <c r="CP211" s="1277"/>
      <c r="CQ211" s="1277"/>
      <c r="CR211" s="1277"/>
      <c r="CS211" s="1277"/>
      <c r="CT211" s="1277"/>
      <c r="CU211" s="1277"/>
      <c r="CV211" s="1277"/>
      <c r="CW211" s="1277"/>
      <c r="CX211" s="1277"/>
      <c r="CY211" s="1277"/>
      <c r="CZ211" s="1277"/>
      <c r="DA211" s="1277"/>
      <c r="DB211" s="1277"/>
      <c r="DC211" s="1277"/>
      <c r="DD211" s="1277"/>
    </row>
    <row r="212" spans="1:108" s="29" customFormat="1" ht="19.5" hidden="1" thickBot="1">
      <c r="A212" s="1646"/>
      <c r="B212" s="1645" t="s">
        <v>1024</v>
      </c>
      <c r="C212" s="1447">
        <v>2273</v>
      </c>
      <c r="D212" s="1451">
        <f>1864100-95000</f>
        <v>1769100</v>
      </c>
      <c r="E212" s="1457" t="s">
        <v>289</v>
      </c>
      <c r="F212" s="1487">
        <v>1769100</v>
      </c>
      <c r="G212" s="1496"/>
      <c r="H212" s="1499"/>
      <c r="I212" s="564"/>
      <c r="J212" s="564"/>
      <c r="K212" s="46"/>
      <c r="L212" s="47"/>
      <c r="M212" s="1277"/>
      <c r="N212" s="1277"/>
      <c r="O212" s="1277"/>
      <c r="P212" s="1277"/>
      <c r="Q212" s="1277"/>
      <c r="R212" s="1277"/>
      <c r="S212" s="1277"/>
      <c r="T212" s="1277"/>
      <c r="U212" s="1277"/>
      <c r="V212" s="1277"/>
      <c r="W212" s="1277"/>
      <c r="X212" s="1277"/>
      <c r="Y212" s="1277"/>
      <c r="Z212" s="1277"/>
      <c r="AA212" s="1277"/>
      <c r="AB212" s="1277"/>
      <c r="AC212" s="1277"/>
      <c r="AD212" s="1277"/>
      <c r="AE212" s="1277"/>
      <c r="AF212" s="1277"/>
      <c r="AG212" s="1277"/>
      <c r="AH212" s="1277"/>
      <c r="AI212" s="1277"/>
      <c r="AJ212" s="1277"/>
      <c r="AK212" s="1277"/>
      <c r="AL212" s="1277"/>
      <c r="AM212" s="1277"/>
      <c r="AN212" s="1277"/>
      <c r="AO212" s="1277"/>
      <c r="AP212" s="1277"/>
      <c r="AQ212" s="1277"/>
      <c r="AR212" s="1277"/>
      <c r="AS212" s="1277"/>
      <c r="AT212" s="1277"/>
      <c r="AU212" s="1277"/>
      <c r="AV212" s="1277"/>
      <c r="AW212" s="1277"/>
      <c r="AX212" s="1277"/>
      <c r="AY212" s="1277"/>
      <c r="AZ212" s="1277"/>
      <c r="BA212" s="1277"/>
      <c r="BB212" s="1277"/>
      <c r="BC212" s="1277"/>
      <c r="BD212" s="1277"/>
      <c r="BE212" s="1277"/>
      <c r="BF212" s="1277"/>
      <c r="BG212" s="1277"/>
      <c r="BH212" s="1277"/>
      <c r="BI212" s="1277"/>
      <c r="BJ212" s="1277"/>
      <c r="BK212" s="1277"/>
      <c r="BL212" s="1277"/>
      <c r="BM212" s="1277"/>
      <c r="BN212" s="1277"/>
      <c r="BO212" s="1277"/>
      <c r="BP212" s="1277"/>
      <c r="BQ212" s="1277"/>
      <c r="BR212" s="1277"/>
      <c r="BS212" s="1277"/>
      <c r="BT212" s="1277"/>
      <c r="BU212" s="1277"/>
      <c r="BV212" s="1277"/>
      <c r="BW212" s="1277"/>
      <c r="BX212" s="1277"/>
      <c r="BY212" s="1277"/>
      <c r="BZ212" s="1277"/>
      <c r="CA212" s="1277"/>
      <c r="CB212" s="1277"/>
      <c r="CC212" s="1277"/>
      <c r="CD212" s="1277"/>
      <c r="CE212" s="1277"/>
      <c r="CF212" s="1277"/>
      <c r="CG212" s="1277"/>
      <c r="CH212" s="1277"/>
      <c r="CI212" s="1277"/>
      <c r="CJ212" s="1277"/>
      <c r="CK212" s="1277"/>
      <c r="CL212" s="1277"/>
      <c r="CM212" s="1277"/>
      <c r="CN212" s="1277"/>
      <c r="CO212" s="1277"/>
      <c r="CP212" s="1277"/>
      <c r="CQ212" s="1277"/>
      <c r="CR212" s="1277"/>
      <c r="CS212" s="1277"/>
      <c r="CT212" s="1277"/>
      <c r="CU212" s="1277"/>
      <c r="CV212" s="1277"/>
      <c r="CW212" s="1277"/>
      <c r="CX212" s="1277"/>
      <c r="CY212" s="1277"/>
      <c r="CZ212" s="1277"/>
      <c r="DA212" s="1277"/>
      <c r="DB212" s="1277"/>
      <c r="DC212" s="1277"/>
      <c r="DD212" s="1277"/>
    </row>
    <row r="213" spans="1:108" s="29" customFormat="1" ht="18.75" hidden="1">
      <c r="A213" s="1646"/>
      <c r="B213" s="1644" t="s">
        <v>1029</v>
      </c>
      <c r="C213" s="1447">
        <v>2273</v>
      </c>
      <c r="D213" s="1451">
        <f>SUM(D212-D211-D209)</f>
        <v>-94905.23999999999</v>
      </c>
      <c r="E213" s="1457" t="s">
        <v>289</v>
      </c>
      <c r="F213" s="1487">
        <f>SUM(F212-F211-F209)</f>
        <v>11335.569999999949</v>
      </c>
      <c r="G213" s="1496"/>
      <c r="H213" s="1499"/>
      <c r="I213" s="564"/>
      <c r="J213" s="564"/>
      <c r="K213" s="46"/>
      <c r="L213" s="47"/>
      <c r="M213" s="1315"/>
      <c r="N213" s="1277"/>
      <c r="O213" s="1277"/>
      <c r="P213" s="1277"/>
      <c r="Q213" s="1277"/>
      <c r="R213" s="1277"/>
      <c r="S213" s="1277"/>
      <c r="T213" s="1277"/>
      <c r="U213" s="1277"/>
      <c r="V213" s="1277"/>
      <c r="W213" s="1277"/>
      <c r="X213" s="1277"/>
      <c r="Y213" s="1277"/>
      <c r="Z213" s="1277"/>
      <c r="AA213" s="1277"/>
      <c r="AB213" s="1277"/>
      <c r="AC213" s="1277"/>
      <c r="AD213" s="1277"/>
      <c r="AE213" s="1277"/>
      <c r="AF213" s="1277"/>
      <c r="AG213" s="1277"/>
      <c r="AH213" s="1277"/>
      <c r="AI213" s="1277"/>
      <c r="AJ213" s="1277"/>
      <c r="AK213" s="1277"/>
      <c r="AL213" s="1277"/>
      <c r="AM213" s="1277"/>
      <c r="AN213" s="1277"/>
      <c r="AO213" s="1277"/>
      <c r="AP213" s="1277"/>
      <c r="AQ213" s="1277"/>
      <c r="AR213" s="1277"/>
      <c r="AS213" s="1277"/>
      <c r="AT213" s="1277"/>
      <c r="AU213" s="1277"/>
      <c r="AV213" s="1277"/>
      <c r="AW213" s="1277"/>
      <c r="AX213" s="1277"/>
      <c r="AY213" s="1277"/>
      <c r="AZ213" s="1277"/>
      <c r="BA213" s="1277"/>
      <c r="BB213" s="1277"/>
      <c r="BC213" s="1277"/>
      <c r="BD213" s="1277"/>
      <c r="BE213" s="1277"/>
      <c r="BF213" s="1277"/>
      <c r="BG213" s="1277"/>
      <c r="BH213" s="1277"/>
      <c r="BI213" s="1277"/>
      <c r="BJ213" s="1277"/>
      <c r="BK213" s="1277"/>
      <c r="BL213" s="1277"/>
      <c r="BM213" s="1277"/>
      <c r="BN213" s="1277"/>
      <c r="BO213" s="1277"/>
      <c r="BP213" s="1277"/>
      <c r="BQ213" s="1277"/>
      <c r="BR213" s="1277"/>
      <c r="BS213" s="1277"/>
      <c r="BT213" s="1277"/>
      <c r="BU213" s="1277"/>
      <c r="BV213" s="1277"/>
      <c r="BW213" s="1277"/>
      <c r="BX213" s="1277"/>
      <c r="BY213" s="1277"/>
      <c r="BZ213" s="1277"/>
      <c r="CA213" s="1277"/>
      <c r="CB213" s="1277"/>
      <c r="CC213" s="1277"/>
      <c r="CD213" s="1277"/>
      <c r="CE213" s="1277"/>
      <c r="CF213" s="1277"/>
      <c r="CG213" s="1277"/>
      <c r="CH213" s="1277"/>
      <c r="CI213" s="1277"/>
      <c r="CJ213" s="1277"/>
      <c r="CK213" s="1277"/>
      <c r="CL213" s="1277"/>
      <c r="CM213" s="1277"/>
      <c r="CN213" s="1277"/>
      <c r="CO213" s="1277"/>
      <c r="CP213" s="1277"/>
      <c r="CQ213" s="1277"/>
      <c r="CR213" s="1277"/>
      <c r="CS213" s="1277"/>
      <c r="CT213" s="1277"/>
      <c r="CU213" s="1277"/>
      <c r="CV213" s="1277"/>
      <c r="CW213" s="1277"/>
      <c r="CX213" s="1277"/>
      <c r="CY213" s="1277"/>
      <c r="CZ213" s="1277"/>
      <c r="DA213" s="1277"/>
      <c r="DB213" s="1277"/>
      <c r="DC213" s="1277"/>
      <c r="DD213" s="1277"/>
    </row>
    <row r="214" spans="1:108" s="4" customFormat="1" ht="42.75" customHeight="1" thickBot="1">
      <c r="A214" s="1894" t="s">
        <v>185</v>
      </c>
      <c r="B214" s="1895"/>
      <c r="C214" s="1895"/>
      <c r="D214" s="1895"/>
      <c r="E214" s="1896"/>
      <c r="F214" s="1515"/>
      <c r="G214" s="1509"/>
      <c r="H214" s="1509"/>
      <c r="I214" s="541"/>
      <c r="J214" s="541"/>
      <c r="K214" s="42"/>
      <c r="L214" s="42"/>
      <c r="M214" s="1315"/>
      <c r="N214" s="1315"/>
      <c r="O214" s="1315"/>
      <c r="P214" s="1315"/>
      <c r="Q214" s="1315"/>
      <c r="R214" s="1315"/>
      <c r="S214" s="1315"/>
      <c r="T214" s="1315"/>
      <c r="U214" s="1315"/>
      <c r="V214" s="1315"/>
      <c r="W214" s="1315"/>
      <c r="X214" s="1315"/>
      <c r="Y214" s="1315"/>
      <c r="Z214" s="1315"/>
      <c r="AA214" s="1315"/>
      <c r="AB214" s="1315"/>
      <c r="AC214" s="1315"/>
      <c r="AD214" s="1315"/>
      <c r="AE214" s="1315"/>
      <c r="AF214" s="1315"/>
      <c r="AG214" s="1315"/>
      <c r="AH214" s="1315"/>
      <c r="AI214" s="1315"/>
      <c r="AJ214" s="1315"/>
      <c r="AK214" s="1315"/>
      <c r="AL214" s="1315"/>
      <c r="AM214" s="1315"/>
      <c r="AN214" s="1315"/>
      <c r="AO214" s="1315"/>
      <c r="AP214" s="1315"/>
      <c r="AQ214" s="1315"/>
      <c r="AR214" s="1315"/>
      <c r="AS214" s="1315"/>
      <c r="AT214" s="1315"/>
      <c r="AU214" s="1315"/>
      <c r="AV214" s="1315"/>
      <c r="AW214" s="1315"/>
      <c r="AX214" s="1315"/>
      <c r="AY214" s="1315"/>
      <c r="AZ214" s="1315"/>
      <c r="BA214" s="1315"/>
      <c r="BB214" s="1315"/>
      <c r="BC214" s="1315"/>
      <c r="BD214" s="1315"/>
      <c r="BE214" s="1315"/>
      <c r="BF214" s="1315"/>
      <c r="BG214" s="1315"/>
      <c r="BH214" s="1315"/>
      <c r="BI214" s="1315"/>
      <c r="BJ214" s="1315"/>
      <c r="BK214" s="1315"/>
      <c r="BL214" s="1315"/>
      <c r="BM214" s="1315"/>
      <c r="BN214" s="1315"/>
      <c r="BO214" s="1315"/>
      <c r="BP214" s="1315"/>
      <c r="BQ214" s="1315"/>
      <c r="BR214" s="1315"/>
      <c r="BS214" s="1315"/>
      <c r="BT214" s="1315"/>
      <c r="BU214" s="1315"/>
      <c r="BV214" s="1315"/>
      <c r="BW214" s="1315"/>
      <c r="BX214" s="1315"/>
      <c r="BY214" s="1315"/>
      <c r="BZ214" s="1315"/>
      <c r="CA214" s="1315"/>
      <c r="CB214" s="1315"/>
      <c r="CC214" s="1315"/>
      <c r="CD214" s="1315"/>
      <c r="CE214" s="1315"/>
      <c r="CF214" s="1315"/>
      <c r="CG214" s="1315"/>
      <c r="CH214" s="1315"/>
      <c r="CI214" s="1315"/>
      <c r="CJ214" s="1315"/>
      <c r="CK214" s="1315"/>
      <c r="CL214" s="1315"/>
      <c r="CM214" s="1315"/>
      <c r="CN214" s="1315"/>
      <c r="CO214" s="1315"/>
      <c r="CP214" s="1315"/>
      <c r="CQ214" s="1315"/>
      <c r="CR214" s="1315"/>
      <c r="CS214" s="1315"/>
      <c r="CT214" s="1315"/>
      <c r="CU214" s="1315"/>
      <c r="CV214" s="1315"/>
      <c r="CW214" s="1315"/>
      <c r="CX214" s="1315"/>
      <c r="CY214" s="1315"/>
      <c r="CZ214" s="1315"/>
      <c r="DA214" s="1315"/>
      <c r="DB214" s="1315"/>
      <c r="DC214" s="1315"/>
      <c r="DD214" s="1315"/>
    </row>
    <row r="215" spans="1:108" s="4" customFormat="1" ht="49.5" customHeight="1">
      <c r="A215" s="1687">
        <v>152</v>
      </c>
      <c r="B215" s="1675" t="s">
        <v>1044</v>
      </c>
      <c r="C215" s="1682">
        <v>2282</v>
      </c>
      <c r="D215" s="1688">
        <v>5000</v>
      </c>
      <c r="E215" s="1677" t="s">
        <v>289</v>
      </c>
      <c r="F215" s="1683">
        <v>2994</v>
      </c>
      <c r="G215" s="1462" t="s">
        <v>888</v>
      </c>
      <c r="H215" s="1445" t="s">
        <v>786</v>
      </c>
      <c r="I215" s="550" t="s">
        <v>1081</v>
      </c>
      <c r="J215" s="550" t="s">
        <v>1081</v>
      </c>
      <c r="K215" s="42"/>
      <c r="L215" s="42"/>
      <c r="M215" s="1315"/>
      <c r="N215" s="1315"/>
      <c r="O215" s="1315"/>
      <c r="P215" s="1315"/>
      <c r="Q215" s="1315"/>
      <c r="R215" s="1315"/>
      <c r="S215" s="1315"/>
      <c r="T215" s="1315"/>
      <c r="U215" s="1315"/>
      <c r="V215" s="1315"/>
      <c r="W215" s="1315"/>
      <c r="X215" s="1315"/>
      <c r="Y215" s="1315"/>
      <c r="Z215" s="1315"/>
      <c r="AA215" s="1315"/>
      <c r="AB215" s="1315"/>
      <c r="AC215" s="1315"/>
      <c r="AD215" s="1315"/>
      <c r="AE215" s="1315"/>
      <c r="AF215" s="1315"/>
      <c r="AG215" s="1315"/>
      <c r="AH215" s="1315"/>
      <c r="AI215" s="1315"/>
      <c r="AJ215" s="1315"/>
      <c r="AK215" s="1315"/>
      <c r="AL215" s="1315"/>
      <c r="AM215" s="1315"/>
      <c r="AN215" s="1315"/>
      <c r="AO215" s="1315"/>
      <c r="AP215" s="1315"/>
      <c r="AQ215" s="1315"/>
      <c r="AR215" s="1315"/>
      <c r="AS215" s="1315"/>
      <c r="AT215" s="1315"/>
      <c r="AU215" s="1315"/>
      <c r="AV215" s="1315"/>
      <c r="AW215" s="1315"/>
      <c r="AX215" s="1315"/>
      <c r="AY215" s="1315"/>
      <c r="AZ215" s="1315"/>
      <c r="BA215" s="1315"/>
      <c r="BB215" s="1315"/>
      <c r="BC215" s="1315"/>
      <c r="BD215" s="1315"/>
      <c r="BE215" s="1315"/>
      <c r="BF215" s="1315"/>
      <c r="BG215" s="1315"/>
      <c r="BH215" s="1315"/>
      <c r="BI215" s="1315"/>
      <c r="BJ215" s="1315"/>
      <c r="BK215" s="1315"/>
      <c r="BL215" s="1315"/>
      <c r="BM215" s="1315"/>
      <c r="BN215" s="1315"/>
      <c r="BO215" s="1315"/>
      <c r="BP215" s="1315"/>
      <c r="BQ215" s="1315"/>
      <c r="BR215" s="1315"/>
      <c r="BS215" s="1315"/>
      <c r="BT215" s="1315"/>
      <c r="BU215" s="1315"/>
      <c r="BV215" s="1315"/>
      <c r="BW215" s="1315"/>
      <c r="BX215" s="1315"/>
      <c r="BY215" s="1315"/>
      <c r="BZ215" s="1315"/>
      <c r="CA215" s="1315"/>
      <c r="CB215" s="1315"/>
      <c r="CC215" s="1315"/>
      <c r="CD215" s="1315"/>
      <c r="CE215" s="1315"/>
      <c r="CF215" s="1315"/>
      <c r="CG215" s="1315"/>
      <c r="CH215" s="1315"/>
      <c r="CI215" s="1315"/>
      <c r="CJ215" s="1315"/>
      <c r="CK215" s="1315"/>
      <c r="CL215" s="1315"/>
      <c r="CM215" s="1315"/>
      <c r="CN215" s="1315"/>
      <c r="CO215" s="1315"/>
      <c r="CP215" s="1315"/>
      <c r="CQ215" s="1315"/>
      <c r="CR215" s="1315"/>
      <c r="CS215" s="1315"/>
      <c r="CT215" s="1315"/>
      <c r="CU215" s="1315"/>
      <c r="CV215" s="1315"/>
      <c r="CW215" s="1315"/>
      <c r="CX215" s="1315"/>
      <c r="CY215" s="1315"/>
      <c r="CZ215" s="1315"/>
      <c r="DA215" s="1315"/>
      <c r="DB215" s="1315"/>
      <c r="DC215" s="1315"/>
      <c r="DD215" s="1315"/>
    </row>
    <row r="216" spans="1:108" s="4" customFormat="1" ht="1.5" customHeight="1" thickBot="1">
      <c r="A216" s="1618">
        <v>166</v>
      </c>
      <c r="B216" s="1603" t="s">
        <v>1049</v>
      </c>
      <c r="C216" s="1619">
        <v>2282</v>
      </c>
      <c r="D216" s="1635"/>
      <c r="E216" s="1622" t="s">
        <v>289</v>
      </c>
      <c r="F216" s="1684"/>
      <c r="G216" s="1462" t="s">
        <v>888</v>
      </c>
      <c r="H216" s="1453" t="s">
        <v>850</v>
      </c>
      <c r="I216" s="550" t="s">
        <v>1055</v>
      </c>
      <c r="J216" s="550" t="s">
        <v>194</v>
      </c>
      <c r="K216" s="42"/>
      <c r="L216" s="42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1315"/>
      <c r="AC216" s="1315"/>
      <c r="AD216" s="1315"/>
      <c r="AE216" s="1315"/>
      <c r="AF216" s="1315"/>
      <c r="AG216" s="1315"/>
      <c r="AH216" s="1315"/>
      <c r="AI216" s="1315"/>
      <c r="AJ216" s="1315"/>
      <c r="AK216" s="1315"/>
      <c r="AL216" s="1315"/>
      <c r="AM216" s="1315"/>
      <c r="AN216" s="1315"/>
      <c r="AO216" s="1315"/>
      <c r="AP216" s="1315"/>
      <c r="AQ216" s="1315"/>
      <c r="AR216" s="1315"/>
      <c r="AS216" s="1315"/>
      <c r="AT216" s="1315"/>
      <c r="AU216" s="1315"/>
      <c r="AV216" s="1315"/>
      <c r="AW216" s="1315"/>
      <c r="AX216" s="1315"/>
      <c r="AY216" s="1315"/>
      <c r="AZ216" s="1315"/>
      <c r="BA216" s="1315"/>
      <c r="BB216" s="1315"/>
      <c r="BC216" s="1315"/>
      <c r="BD216" s="1315"/>
      <c r="BE216" s="1315"/>
      <c r="BF216" s="1315"/>
      <c r="BG216" s="1315"/>
      <c r="BH216" s="1315"/>
      <c r="BI216" s="1315"/>
      <c r="BJ216" s="1315"/>
      <c r="BK216" s="1315"/>
      <c r="BL216" s="1315"/>
      <c r="BM216" s="1315"/>
      <c r="BN216" s="1315"/>
      <c r="BO216" s="1315"/>
      <c r="BP216" s="1315"/>
      <c r="BQ216" s="1315"/>
      <c r="BR216" s="1315"/>
      <c r="BS216" s="1315"/>
      <c r="BT216" s="1315"/>
      <c r="BU216" s="1315"/>
      <c r="BV216" s="1315"/>
      <c r="BW216" s="1315"/>
      <c r="BX216" s="1315"/>
      <c r="BY216" s="1315"/>
      <c r="BZ216" s="1315"/>
      <c r="CA216" s="1315"/>
      <c r="CB216" s="1315"/>
      <c r="CC216" s="1315"/>
      <c r="CD216" s="1315"/>
      <c r="CE216" s="1315"/>
      <c r="CF216" s="1315"/>
      <c r="CG216" s="1315"/>
      <c r="CH216" s="1315"/>
      <c r="CI216" s="1315"/>
      <c r="CJ216" s="1315"/>
      <c r="CK216" s="1315"/>
      <c r="CL216" s="1315"/>
      <c r="CM216" s="1315"/>
      <c r="CN216" s="1315"/>
      <c r="CO216" s="1315"/>
      <c r="CP216" s="1315"/>
      <c r="CQ216" s="1315"/>
      <c r="CR216" s="1315"/>
      <c r="CS216" s="1315"/>
      <c r="CT216" s="1315"/>
      <c r="CU216" s="1315"/>
      <c r="CV216" s="1315"/>
      <c r="CW216" s="1315"/>
      <c r="CX216" s="1315"/>
      <c r="CY216" s="1315"/>
      <c r="CZ216" s="1315"/>
      <c r="DA216" s="1315"/>
      <c r="DB216" s="1315"/>
      <c r="DC216" s="1315"/>
      <c r="DD216" s="1315"/>
    </row>
    <row r="217" spans="1:108" s="4" customFormat="1" ht="22.5" customHeight="1" hidden="1">
      <c r="A217" s="1647"/>
      <c r="B217" s="1685" t="s">
        <v>1133</v>
      </c>
      <c r="C217" s="1608">
        <v>2282</v>
      </c>
      <c r="D217" s="1686">
        <f>SUM(D215:D216)</f>
        <v>5000</v>
      </c>
      <c r="E217" s="1636" t="s">
        <v>289</v>
      </c>
      <c r="F217" s="1516">
        <f>SUM(F215:F216)</f>
        <v>2994</v>
      </c>
      <c r="G217" s="1443"/>
      <c r="H217" s="1517"/>
      <c r="I217" s="550"/>
      <c r="J217" s="731"/>
      <c r="K217" s="42"/>
      <c r="L217" s="42"/>
      <c r="M217" s="1315"/>
      <c r="N217" s="1315"/>
      <c r="O217" s="1315"/>
      <c r="P217" s="1315"/>
      <c r="Q217" s="1315"/>
      <c r="R217" s="1315"/>
      <c r="S217" s="1315"/>
      <c r="T217" s="1315"/>
      <c r="U217" s="1315"/>
      <c r="V217" s="1315"/>
      <c r="W217" s="1315"/>
      <c r="X217" s="1315"/>
      <c r="Y217" s="1315"/>
      <c r="Z217" s="1315"/>
      <c r="AA217" s="1315"/>
      <c r="AB217" s="1315"/>
      <c r="AC217" s="1315"/>
      <c r="AD217" s="1315"/>
      <c r="AE217" s="1315"/>
      <c r="AF217" s="1315"/>
      <c r="AG217" s="1315"/>
      <c r="AH217" s="1315"/>
      <c r="AI217" s="1315"/>
      <c r="AJ217" s="1315"/>
      <c r="AK217" s="1315"/>
      <c r="AL217" s="1315"/>
      <c r="AM217" s="1315"/>
      <c r="AN217" s="1315"/>
      <c r="AO217" s="1315"/>
      <c r="AP217" s="1315"/>
      <c r="AQ217" s="1315"/>
      <c r="AR217" s="1315"/>
      <c r="AS217" s="1315"/>
      <c r="AT217" s="1315"/>
      <c r="AU217" s="1315"/>
      <c r="AV217" s="1315"/>
      <c r="AW217" s="1315"/>
      <c r="AX217" s="1315"/>
      <c r="AY217" s="1315"/>
      <c r="AZ217" s="1315"/>
      <c r="BA217" s="1315"/>
      <c r="BB217" s="1315"/>
      <c r="BC217" s="1315"/>
      <c r="BD217" s="1315"/>
      <c r="BE217" s="1315"/>
      <c r="BF217" s="1315"/>
      <c r="BG217" s="1315"/>
      <c r="BH217" s="1315"/>
      <c r="BI217" s="1315"/>
      <c r="BJ217" s="1315"/>
      <c r="BK217" s="1315"/>
      <c r="BL217" s="1315"/>
      <c r="BM217" s="1315"/>
      <c r="BN217" s="1315"/>
      <c r="BO217" s="1315"/>
      <c r="BP217" s="1315"/>
      <c r="BQ217" s="1315"/>
      <c r="BR217" s="1315"/>
      <c r="BS217" s="1315"/>
      <c r="BT217" s="1315"/>
      <c r="BU217" s="1315"/>
      <c r="BV217" s="1315"/>
      <c r="BW217" s="1315"/>
      <c r="BX217" s="1315"/>
      <c r="BY217" s="1315"/>
      <c r="BZ217" s="1315"/>
      <c r="CA217" s="1315"/>
      <c r="CB217" s="1315"/>
      <c r="CC217" s="1315"/>
      <c r="CD217" s="1315"/>
      <c r="CE217" s="1315"/>
      <c r="CF217" s="1315"/>
      <c r="CG217" s="1315"/>
      <c r="CH217" s="1315"/>
      <c r="CI217" s="1315"/>
      <c r="CJ217" s="1315"/>
      <c r="CK217" s="1315"/>
      <c r="CL217" s="1315"/>
      <c r="CM217" s="1315"/>
      <c r="CN217" s="1315"/>
      <c r="CO217" s="1315"/>
      <c r="CP217" s="1315"/>
      <c r="CQ217" s="1315"/>
      <c r="CR217" s="1315"/>
      <c r="CS217" s="1315"/>
      <c r="CT217" s="1315"/>
      <c r="CU217" s="1315"/>
      <c r="CV217" s="1315"/>
      <c r="CW217" s="1315"/>
      <c r="CX217" s="1315"/>
      <c r="CY217" s="1315"/>
      <c r="CZ217" s="1315"/>
      <c r="DA217" s="1315"/>
      <c r="DB217" s="1315"/>
      <c r="DC217" s="1315"/>
      <c r="DD217" s="1315"/>
    </row>
    <row r="218" spans="1:108" s="4" customFormat="1" ht="22.5" customHeight="1" hidden="1" thickBot="1">
      <c r="A218" s="1644"/>
      <c r="B218" s="1645" t="s">
        <v>1024</v>
      </c>
      <c r="C218" s="1531">
        <v>2282</v>
      </c>
      <c r="D218" s="1578">
        <v>5000</v>
      </c>
      <c r="E218" s="1457" t="s">
        <v>289</v>
      </c>
      <c r="F218" s="1518">
        <v>5000</v>
      </c>
      <c r="G218" s="1445"/>
      <c r="H218" s="1445"/>
      <c r="I218" s="550"/>
      <c r="J218" s="550"/>
      <c r="K218" s="42"/>
      <c r="L218" s="42"/>
      <c r="M218" s="1315"/>
      <c r="N218" s="1315"/>
      <c r="O218" s="1315"/>
      <c r="P218" s="1315"/>
      <c r="Q218" s="1315"/>
      <c r="R218" s="1315"/>
      <c r="S218" s="1315"/>
      <c r="T218" s="1315"/>
      <c r="U218" s="1315"/>
      <c r="V218" s="1315"/>
      <c r="W218" s="1315"/>
      <c r="X218" s="1315"/>
      <c r="Y218" s="1315"/>
      <c r="Z218" s="1315"/>
      <c r="AA218" s="1315"/>
      <c r="AB218" s="1315"/>
      <c r="AC218" s="1315"/>
      <c r="AD218" s="1315"/>
      <c r="AE218" s="1315"/>
      <c r="AF218" s="1315"/>
      <c r="AG218" s="1315"/>
      <c r="AH218" s="1315"/>
      <c r="AI218" s="1315"/>
      <c r="AJ218" s="1315"/>
      <c r="AK218" s="1315"/>
      <c r="AL218" s="1315"/>
      <c r="AM218" s="1315"/>
      <c r="AN218" s="1315"/>
      <c r="AO218" s="1315"/>
      <c r="AP218" s="1315"/>
      <c r="AQ218" s="1315"/>
      <c r="AR218" s="1315"/>
      <c r="AS218" s="1315"/>
      <c r="AT218" s="1315"/>
      <c r="AU218" s="1315"/>
      <c r="AV218" s="1315"/>
      <c r="AW218" s="1315"/>
      <c r="AX218" s="1315"/>
      <c r="AY218" s="1315"/>
      <c r="AZ218" s="1315"/>
      <c r="BA218" s="1315"/>
      <c r="BB218" s="1315"/>
      <c r="BC218" s="1315"/>
      <c r="BD218" s="1315"/>
      <c r="BE218" s="1315"/>
      <c r="BF218" s="1315"/>
      <c r="BG218" s="1315"/>
      <c r="BH218" s="1315"/>
      <c r="BI218" s="1315"/>
      <c r="BJ218" s="1315"/>
      <c r="BK218" s="1315"/>
      <c r="BL218" s="1315"/>
      <c r="BM218" s="1315"/>
      <c r="BN218" s="1315"/>
      <c r="BO218" s="1315"/>
      <c r="BP218" s="1315"/>
      <c r="BQ218" s="1315"/>
      <c r="BR218" s="1315"/>
      <c r="BS218" s="1315"/>
      <c r="BT218" s="1315"/>
      <c r="BU218" s="1315"/>
      <c r="BV218" s="1315"/>
      <c r="BW218" s="1315"/>
      <c r="BX218" s="1315"/>
      <c r="BY218" s="1315"/>
      <c r="BZ218" s="1315"/>
      <c r="CA218" s="1315"/>
      <c r="CB218" s="1315"/>
      <c r="CC218" s="1315"/>
      <c r="CD218" s="1315"/>
      <c r="CE218" s="1315"/>
      <c r="CF218" s="1315"/>
      <c r="CG218" s="1315"/>
      <c r="CH218" s="1315"/>
      <c r="CI218" s="1315"/>
      <c r="CJ218" s="1315"/>
      <c r="CK218" s="1315"/>
      <c r="CL218" s="1315"/>
      <c r="CM218" s="1315"/>
      <c r="CN218" s="1315"/>
      <c r="CO218" s="1315"/>
      <c r="CP218" s="1315"/>
      <c r="CQ218" s="1315"/>
      <c r="CR218" s="1315"/>
      <c r="CS218" s="1315"/>
      <c r="CT218" s="1315"/>
      <c r="CU218" s="1315"/>
      <c r="CV218" s="1315"/>
      <c r="CW218" s="1315"/>
      <c r="CX218" s="1315"/>
      <c r="CY218" s="1315"/>
      <c r="CZ218" s="1315"/>
      <c r="DA218" s="1315"/>
      <c r="DB218" s="1315"/>
      <c r="DC218" s="1315"/>
      <c r="DD218" s="1315"/>
    </row>
    <row r="219" spans="1:108" s="4" customFormat="1" ht="22.5" customHeight="1" hidden="1">
      <c r="A219" s="1644"/>
      <c r="B219" s="1644" t="s">
        <v>1029</v>
      </c>
      <c r="C219" s="1531">
        <v>2282</v>
      </c>
      <c r="D219" s="1578">
        <f>D217-D218</f>
        <v>0</v>
      </c>
      <c r="E219" s="1457" t="s">
        <v>289</v>
      </c>
      <c r="F219" s="1518"/>
      <c r="G219" s="1445"/>
      <c r="H219" s="1445"/>
      <c r="I219" s="550"/>
      <c r="J219" s="550"/>
      <c r="K219" s="42"/>
      <c r="L219" s="42"/>
      <c r="M219" s="1315"/>
      <c r="N219" s="1315"/>
      <c r="O219" s="1315"/>
      <c r="P219" s="1315"/>
      <c r="Q219" s="1315"/>
      <c r="R219" s="1315"/>
      <c r="S219" s="1315"/>
      <c r="T219" s="1315"/>
      <c r="U219" s="1315"/>
      <c r="V219" s="1315"/>
      <c r="W219" s="1315"/>
      <c r="X219" s="1315"/>
      <c r="Y219" s="1315"/>
      <c r="Z219" s="1315"/>
      <c r="AA219" s="1315"/>
      <c r="AB219" s="1315"/>
      <c r="AC219" s="1315"/>
      <c r="AD219" s="1315"/>
      <c r="AE219" s="1315"/>
      <c r="AF219" s="1315"/>
      <c r="AG219" s="1315"/>
      <c r="AH219" s="1315"/>
      <c r="AI219" s="1315"/>
      <c r="AJ219" s="1315"/>
      <c r="AK219" s="1315"/>
      <c r="AL219" s="1315"/>
      <c r="AM219" s="1315"/>
      <c r="AN219" s="1315"/>
      <c r="AO219" s="1315"/>
      <c r="AP219" s="1315"/>
      <c r="AQ219" s="1315"/>
      <c r="AR219" s="1315"/>
      <c r="AS219" s="1315"/>
      <c r="AT219" s="1315"/>
      <c r="AU219" s="1315"/>
      <c r="AV219" s="1315"/>
      <c r="AW219" s="1315"/>
      <c r="AX219" s="1315"/>
      <c r="AY219" s="1315"/>
      <c r="AZ219" s="1315"/>
      <c r="BA219" s="1315"/>
      <c r="BB219" s="1315"/>
      <c r="BC219" s="1315"/>
      <c r="BD219" s="1315"/>
      <c r="BE219" s="1315"/>
      <c r="BF219" s="1315"/>
      <c r="BG219" s="1315"/>
      <c r="BH219" s="1315"/>
      <c r="BI219" s="1315"/>
      <c r="BJ219" s="1315"/>
      <c r="BK219" s="1315"/>
      <c r="BL219" s="1315"/>
      <c r="BM219" s="1315"/>
      <c r="BN219" s="1315"/>
      <c r="BO219" s="1315"/>
      <c r="BP219" s="1315"/>
      <c r="BQ219" s="1315"/>
      <c r="BR219" s="1315"/>
      <c r="BS219" s="1315"/>
      <c r="BT219" s="1315"/>
      <c r="BU219" s="1315"/>
      <c r="BV219" s="1315"/>
      <c r="BW219" s="1315"/>
      <c r="BX219" s="1315"/>
      <c r="BY219" s="1315"/>
      <c r="BZ219" s="1315"/>
      <c r="CA219" s="1315"/>
      <c r="CB219" s="1315"/>
      <c r="CC219" s="1315"/>
      <c r="CD219" s="1315"/>
      <c r="CE219" s="1315"/>
      <c r="CF219" s="1315"/>
      <c r="CG219" s="1315"/>
      <c r="CH219" s="1315"/>
      <c r="CI219" s="1315"/>
      <c r="CJ219" s="1315"/>
      <c r="CK219" s="1315"/>
      <c r="CL219" s="1315"/>
      <c r="CM219" s="1315"/>
      <c r="CN219" s="1315"/>
      <c r="CO219" s="1315"/>
      <c r="CP219" s="1315"/>
      <c r="CQ219" s="1315"/>
      <c r="CR219" s="1315"/>
      <c r="CS219" s="1315"/>
      <c r="CT219" s="1315"/>
      <c r="CU219" s="1315"/>
      <c r="CV219" s="1315"/>
      <c r="CW219" s="1315"/>
      <c r="CX219" s="1315"/>
      <c r="CY219" s="1315"/>
      <c r="CZ219" s="1315"/>
      <c r="DA219" s="1315"/>
      <c r="DB219" s="1315"/>
      <c r="DC219" s="1315"/>
      <c r="DD219" s="1315"/>
    </row>
    <row r="220" spans="1:108" s="35" customFormat="1" ht="1.5" customHeight="1" hidden="1">
      <c r="A220" s="1598"/>
      <c r="B220" s="1598" t="s">
        <v>201</v>
      </c>
      <c r="C220" s="1608">
        <v>2630</v>
      </c>
      <c r="D220" s="1450" t="e">
        <f>SUM(#REF!)</f>
        <v>#REF!</v>
      </c>
      <c r="E220" s="1624" t="s">
        <v>289</v>
      </c>
      <c r="F220" s="1519"/>
      <c r="G220" s="1445"/>
      <c r="H220" s="1445"/>
      <c r="I220" s="550"/>
      <c r="J220" s="550"/>
      <c r="K220" s="624"/>
      <c r="L220" s="805"/>
      <c r="M220" s="1296"/>
      <c r="N220" s="1296"/>
      <c r="O220" s="1296"/>
      <c r="P220" s="1296"/>
      <c r="Q220" s="1296"/>
      <c r="R220" s="1296"/>
      <c r="S220" s="1296"/>
      <c r="T220" s="1296"/>
      <c r="U220" s="1296"/>
      <c r="V220" s="1296"/>
      <c r="W220" s="1296"/>
      <c r="X220" s="1296"/>
      <c r="Y220" s="1296"/>
      <c r="Z220" s="1296"/>
      <c r="AA220" s="1296"/>
      <c r="AB220" s="1296"/>
      <c r="AC220" s="1296"/>
      <c r="AD220" s="1296"/>
      <c r="AE220" s="1296"/>
      <c r="AF220" s="1296"/>
      <c r="AG220" s="1296"/>
      <c r="AH220" s="1296"/>
      <c r="AI220" s="1296"/>
      <c r="AJ220" s="1296"/>
      <c r="AK220" s="1296"/>
      <c r="AL220" s="1296"/>
      <c r="AM220" s="1296"/>
      <c r="AN220" s="1296"/>
      <c r="AO220" s="1296"/>
      <c r="AP220" s="1296"/>
      <c r="AQ220" s="1296"/>
      <c r="AR220" s="1296"/>
      <c r="AS220" s="1296"/>
      <c r="AT220" s="1296"/>
      <c r="AU220" s="1296"/>
      <c r="AV220" s="1296"/>
      <c r="AW220" s="1296"/>
      <c r="AX220" s="1296"/>
      <c r="AY220" s="1296"/>
      <c r="AZ220" s="1296"/>
      <c r="BA220" s="1296"/>
      <c r="BB220" s="1296"/>
      <c r="BC220" s="1296"/>
      <c r="BD220" s="1296"/>
      <c r="BE220" s="1296"/>
      <c r="BF220" s="1296"/>
      <c r="BG220" s="1296"/>
      <c r="BH220" s="1296"/>
      <c r="BI220" s="1296"/>
      <c r="BJ220" s="1296"/>
      <c r="BK220" s="1296"/>
      <c r="BL220" s="1296"/>
      <c r="BM220" s="1296"/>
      <c r="BN220" s="1296"/>
      <c r="BO220" s="1296"/>
      <c r="BP220" s="1296"/>
      <c r="BQ220" s="1296"/>
      <c r="BR220" s="1296"/>
      <c r="BS220" s="1296"/>
      <c r="BT220" s="1296"/>
      <c r="BU220" s="1296"/>
      <c r="BV220" s="1296"/>
      <c r="BW220" s="1296"/>
      <c r="BX220" s="1296"/>
      <c r="BY220" s="1296"/>
      <c r="BZ220" s="1296"/>
      <c r="CA220" s="1296"/>
      <c r="CB220" s="1296"/>
      <c r="CC220" s="1296"/>
      <c r="CD220" s="1296"/>
      <c r="CE220" s="1296"/>
      <c r="CF220" s="1296"/>
      <c r="CG220" s="1296"/>
      <c r="CH220" s="1296"/>
      <c r="CI220" s="1296"/>
      <c r="CJ220" s="1296"/>
      <c r="CK220" s="1296"/>
      <c r="CL220" s="1296"/>
      <c r="CM220" s="1296"/>
      <c r="CN220" s="1296"/>
      <c r="CO220" s="1296"/>
      <c r="CP220" s="1296"/>
      <c r="CQ220" s="1296"/>
      <c r="CR220" s="1296"/>
      <c r="CS220" s="1296"/>
      <c r="CT220" s="1296"/>
      <c r="CU220" s="1296"/>
      <c r="CV220" s="1296"/>
      <c r="CW220" s="1296"/>
      <c r="CX220" s="1296"/>
      <c r="CY220" s="1296"/>
      <c r="CZ220" s="1296"/>
      <c r="DA220" s="1296"/>
      <c r="DB220" s="1296"/>
      <c r="DC220" s="1296"/>
      <c r="DD220" s="1296"/>
    </row>
    <row r="221" spans="1:108" s="35" customFormat="1" ht="23.25" customHeight="1" hidden="1" thickBot="1">
      <c r="A221" s="1447"/>
      <c r="B221" s="1645" t="s">
        <v>1024</v>
      </c>
      <c r="C221" s="1531">
        <v>2630</v>
      </c>
      <c r="D221" s="1648">
        <v>350000</v>
      </c>
      <c r="E221" s="1457" t="s">
        <v>289</v>
      </c>
      <c r="F221" s="1487">
        <v>350000</v>
      </c>
      <c r="G221" s="1445"/>
      <c r="H221" s="1445"/>
      <c r="I221" s="550"/>
      <c r="J221" s="550"/>
      <c r="K221" s="624"/>
      <c r="L221" s="805"/>
      <c r="M221" s="370"/>
      <c r="N221" s="1296"/>
      <c r="O221" s="1296"/>
      <c r="P221" s="1296"/>
      <c r="Q221" s="1296"/>
      <c r="R221" s="1296"/>
      <c r="S221" s="1296"/>
      <c r="T221" s="1296"/>
      <c r="U221" s="1296"/>
      <c r="V221" s="1296"/>
      <c r="W221" s="1296"/>
      <c r="X221" s="1296"/>
      <c r="Y221" s="1296"/>
      <c r="Z221" s="1296"/>
      <c r="AA221" s="1296"/>
      <c r="AB221" s="1296"/>
      <c r="AC221" s="1296"/>
      <c r="AD221" s="1296"/>
      <c r="AE221" s="1296"/>
      <c r="AF221" s="1296"/>
      <c r="AG221" s="1296"/>
      <c r="AH221" s="1296"/>
      <c r="AI221" s="1296"/>
      <c r="AJ221" s="1296"/>
      <c r="AK221" s="1296"/>
      <c r="AL221" s="1296"/>
      <c r="AM221" s="1296"/>
      <c r="AN221" s="1296"/>
      <c r="AO221" s="1296"/>
      <c r="AP221" s="1296"/>
      <c r="AQ221" s="1296"/>
      <c r="AR221" s="1296"/>
      <c r="AS221" s="1296"/>
      <c r="AT221" s="1296"/>
      <c r="AU221" s="1296"/>
      <c r="AV221" s="1296"/>
      <c r="AW221" s="1296"/>
      <c r="AX221" s="1296"/>
      <c r="AY221" s="1296"/>
      <c r="AZ221" s="1296"/>
      <c r="BA221" s="1296"/>
      <c r="BB221" s="1296"/>
      <c r="BC221" s="1296"/>
      <c r="BD221" s="1296"/>
      <c r="BE221" s="1296"/>
      <c r="BF221" s="1296"/>
      <c r="BG221" s="1296"/>
      <c r="BH221" s="1296"/>
      <c r="BI221" s="1296"/>
      <c r="BJ221" s="1296"/>
      <c r="BK221" s="1296"/>
      <c r="BL221" s="1296"/>
      <c r="BM221" s="1296"/>
      <c r="BN221" s="1296"/>
      <c r="BO221" s="1296"/>
      <c r="BP221" s="1296"/>
      <c r="BQ221" s="1296"/>
      <c r="BR221" s="1296"/>
      <c r="BS221" s="1296"/>
      <c r="BT221" s="1296"/>
      <c r="BU221" s="1296"/>
      <c r="BV221" s="1296"/>
      <c r="BW221" s="1296"/>
      <c r="BX221" s="1296"/>
      <c r="BY221" s="1296"/>
      <c r="BZ221" s="1296"/>
      <c r="CA221" s="1296"/>
      <c r="CB221" s="1296"/>
      <c r="CC221" s="1296"/>
      <c r="CD221" s="1296"/>
      <c r="CE221" s="1296"/>
      <c r="CF221" s="1296"/>
      <c r="CG221" s="1296"/>
      <c r="CH221" s="1296"/>
      <c r="CI221" s="1296"/>
      <c r="CJ221" s="1296"/>
      <c r="CK221" s="1296"/>
      <c r="CL221" s="1296"/>
      <c r="CM221" s="1296"/>
      <c r="CN221" s="1296"/>
      <c r="CO221" s="1296"/>
      <c r="CP221" s="1296"/>
      <c r="CQ221" s="1296"/>
      <c r="CR221" s="1296"/>
      <c r="CS221" s="1296"/>
      <c r="CT221" s="1296"/>
      <c r="CU221" s="1296"/>
      <c r="CV221" s="1296"/>
      <c r="CW221" s="1296"/>
      <c r="CX221" s="1296"/>
      <c r="CY221" s="1296"/>
      <c r="CZ221" s="1296"/>
      <c r="DA221" s="1296"/>
      <c r="DB221" s="1296"/>
      <c r="DC221" s="1296"/>
      <c r="DD221" s="1296"/>
    </row>
    <row r="222" spans="1:108" s="39" customFormat="1" ht="18.75" hidden="1">
      <c r="A222" s="1447"/>
      <c r="B222" s="1644" t="s">
        <v>1029</v>
      </c>
      <c r="C222" s="1531">
        <v>2630</v>
      </c>
      <c r="D222" s="1451" t="e">
        <f>SUM(D221-D220)</f>
        <v>#REF!</v>
      </c>
      <c r="E222" s="1457" t="s">
        <v>289</v>
      </c>
      <c r="F222" s="1520"/>
      <c r="G222" s="1449"/>
      <c r="H222" s="1449"/>
      <c r="I222" s="573"/>
      <c r="J222" s="573"/>
      <c r="K222" s="386"/>
      <c r="L222" s="370"/>
      <c r="M222" s="256"/>
      <c r="N222" s="370"/>
      <c r="O222" s="370"/>
      <c r="P222" s="370"/>
      <c r="Q222" s="370"/>
      <c r="R222" s="370"/>
      <c r="S222" s="370"/>
      <c r="T222" s="370"/>
      <c r="U222" s="370"/>
      <c r="V222" s="370"/>
      <c r="W222" s="370"/>
      <c r="X222" s="370"/>
      <c r="Y222" s="370"/>
      <c r="Z222" s="370"/>
      <c r="AA222" s="370"/>
      <c r="AB222" s="370"/>
      <c r="AC222" s="370"/>
      <c r="AD222" s="370"/>
      <c r="AE222" s="370"/>
      <c r="AF222" s="370"/>
      <c r="AG222" s="370"/>
      <c r="AH222" s="370"/>
      <c r="AI222" s="370"/>
      <c r="AJ222" s="370"/>
      <c r="AK222" s="370"/>
      <c r="AL222" s="370"/>
      <c r="AM222" s="370"/>
      <c r="AN222" s="370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0"/>
      <c r="AZ222" s="370"/>
      <c r="BA222" s="370"/>
      <c r="BB222" s="370"/>
      <c r="BC222" s="370"/>
      <c r="BD222" s="370"/>
      <c r="BE222" s="370"/>
      <c r="BF222" s="370"/>
      <c r="BG222" s="370"/>
      <c r="BH222" s="370"/>
      <c r="BI222" s="370"/>
      <c r="BJ222" s="370"/>
      <c r="BK222" s="370"/>
      <c r="BL222" s="370"/>
      <c r="BM222" s="370"/>
      <c r="BN222" s="370"/>
      <c r="BO222" s="370"/>
      <c r="BP222" s="370"/>
      <c r="BQ222" s="370"/>
      <c r="BR222" s="370"/>
      <c r="BS222" s="370"/>
      <c r="BT222" s="370"/>
      <c r="BU222" s="370"/>
      <c r="BV222" s="370"/>
      <c r="BW222" s="370"/>
      <c r="BX222" s="370"/>
      <c r="BY222" s="370"/>
      <c r="BZ222" s="370"/>
      <c r="CA222" s="370"/>
      <c r="CB222" s="370"/>
      <c r="CC222" s="370"/>
      <c r="CD222" s="370"/>
      <c r="CE222" s="370"/>
      <c r="CF222" s="370"/>
      <c r="CG222" s="370"/>
      <c r="CH222" s="370"/>
      <c r="CI222" s="370"/>
      <c r="CJ222" s="370"/>
      <c r="CK222" s="370"/>
      <c r="CL222" s="370"/>
      <c r="CM222" s="370"/>
      <c r="CN222" s="370"/>
      <c r="CO222" s="370"/>
      <c r="CP222" s="370"/>
      <c r="CQ222" s="370"/>
      <c r="CR222" s="370"/>
      <c r="CS222" s="370"/>
      <c r="CT222" s="370"/>
      <c r="CU222" s="370"/>
      <c r="CV222" s="370"/>
      <c r="CW222" s="370"/>
      <c r="CX222" s="370"/>
      <c r="CY222" s="370"/>
      <c r="CZ222" s="370"/>
      <c r="DA222" s="370"/>
      <c r="DB222" s="370"/>
      <c r="DC222" s="370"/>
      <c r="DD222" s="370"/>
    </row>
    <row r="223" spans="1:10" ht="30" customHeight="1" thickBot="1">
      <c r="A223" s="1876" t="s">
        <v>184</v>
      </c>
      <c r="B223" s="1877"/>
      <c r="C223" s="1877"/>
      <c r="D223" s="1877"/>
      <c r="E223" s="1878"/>
      <c r="F223" s="1521"/>
      <c r="G223" s="1522"/>
      <c r="H223" s="1522"/>
      <c r="I223" s="550"/>
      <c r="J223" s="968"/>
    </row>
    <row r="224" spans="1:108" s="1573" customFormat="1" ht="33.75" customHeight="1">
      <c r="A224" s="1674">
        <v>153</v>
      </c>
      <c r="B224" s="1675" t="s">
        <v>775</v>
      </c>
      <c r="C224" s="1675">
        <v>3110</v>
      </c>
      <c r="D224" s="1676">
        <v>108347.4</v>
      </c>
      <c r="E224" s="1677" t="s">
        <v>289</v>
      </c>
      <c r="F224" s="1669">
        <v>108347.4</v>
      </c>
      <c r="G224" s="1445" t="s">
        <v>890</v>
      </c>
      <c r="H224" s="1533" t="s">
        <v>659</v>
      </c>
      <c r="I224" s="727" t="s">
        <v>105</v>
      </c>
      <c r="J224" s="969" t="s">
        <v>105</v>
      </c>
      <c r="K224" s="427" t="s">
        <v>105</v>
      </c>
      <c r="L224" s="1572"/>
      <c r="M224" s="1572"/>
      <c r="N224" s="1572"/>
      <c r="O224" s="1572"/>
      <c r="P224" s="1572"/>
      <c r="Q224" s="1572"/>
      <c r="R224" s="1572"/>
      <c r="S224" s="1572"/>
      <c r="T224" s="1572"/>
      <c r="U224" s="1572"/>
      <c r="V224" s="1572"/>
      <c r="W224" s="1572"/>
      <c r="X224" s="1572"/>
      <c r="Y224" s="1572"/>
      <c r="Z224" s="1572"/>
      <c r="AA224" s="1572"/>
      <c r="AB224" s="1572"/>
      <c r="AC224" s="1572"/>
      <c r="AD224" s="1572"/>
      <c r="AE224" s="1572"/>
      <c r="AF224" s="1572"/>
      <c r="AG224" s="1572"/>
      <c r="AH224" s="1572"/>
      <c r="AI224" s="1572"/>
      <c r="AJ224" s="1572"/>
      <c r="AK224" s="1572"/>
      <c r="AL224" s="1572"/>
      <c r="AM224" s="1572"/>
      <c r="AN224" s="1572"/>
      <c r="AO224" s="1572"/>
      <c r="AP224" s="1572"/>
      <c r="AQ224" s="1572"/>
      <c r="AR224" s="1572"/>
      <c r="AS224" s="1572"/>
      <c r="AT224" s="1572"/>
      <c r="AU224" s="1572"/>
      <c r="AV224" s="1572"/>
      <c r="AW224" s="1572"/>
      <c r="AX224" s="1572"/>
      <c r="AY224" s="1572"/>
      <c r="AZ224" s="1572"/>
      <c r="BA224" s="1572"/>
      <c r="BB224" s="1572"/>
      <c r="BC224" s="1572"/>
      <c r="BD224" s="1572"/>
      <c r="BE224" s="1572"/>
      <c r="BF224" s="1572"/>
      <c r="BG224" s="1572"/>
      <c r="BH224" s="1572"/>
      <c r="BI224" s="1572"/>
      <c r="BJ224" s="1572"/>
      <c r="BK224" s="1572"/>
      <c r="BL224" s="1572"/>
      <c r="BM224" s="1572"/>
      <c r="BN224" s="1572"/>
      <c r="BO224" s="1572"/>
      <c r="BP224" s="1572"/>
      <c r="BQ224" s="1572"/>
      <c r="BR224" s="1572"/>
      <c r="BS224" s="1572"/>
      <c r="BT224" s="1572"/>
      <c r="BU224" s="1572"/>
      <c r="BV224" s="1572"/>
      <c r="BW224" s="1572"/>
      <c r="BX224" s="1572"/>
      <c r="BY224" s="1572"/>
      <c r="BZ224" s="1572"/>
      <c r="CA224" s="1572"/>
      <c r="CB224" s="1572"/>
      <c r="CC224" s="1572"/>
      <c r="CD224" s="1572"/>
      <c r="CE224" s="1572"/>
      <c r="CF224" s="1572"/>
      <c r="CG224" s="1572"/>
      <c r="CH224" s="1572"/>
      <c r="CI224" s="1572"/>
      <c r="CJ224" s="1572"/>
      <c r="CK224" s="1572"/>
      <c r="CL224" s="1572"/>
      <c r="CM224" s="1572"/>
      <c r="CN224" s="1572"/>
      <c r="CO224" s="1572"/>
      <c r="CP224" s="1572"/>
      <c r="CQ224" s="1572"/>
      <c r="CR224" s="1572"/>
      <c r="CS224" s="1572"/>
      <c r="CT224" s="1572"/>
      <c r="CU224" s="1572"/>
      <c r="CV224" s="1572"/>
      <c r="CW224" s="1572"/>
      <c r="CX224" s="1572"/>
      <c r="CY224" s="1572"/>
      <c r="CZ224" s="1572"/>
      <c r="DA224" s="1572"/>
      <c r="DB224" s="1572"/>
      <c r="DC224" s="1572"/>
      <c r="DD224" s="1572"/>
    </row>
    <row r="225" spans="1:108" s="1573" customFormat="1" ht="95.25" customHeight="1" thickBot="1">
      <c r="A225" s="1617">
        <v>154</v>
      </c>
      <c r="B225" s="1598" t="s">
        <v>151</v>
      </c>
      <c r="C225" s="1598">
        <v>3110</v>
      </c>
      <c r="D225" s="1450">
        <v>119817.24</v>
      </c>
      <c r="E225" s="1609" t="s">
        <v>289</v>
      </c>
      <c r="F225" s="1669">
        <v>119817.24</v>
      </c>
      <c r="G225" s="1445" t="s">
        <v>890</v>
      </c>
      <c r="H225" s="1448" t="s">
        <v>115</v>
      </c>
      <c r="I225" s="727"/>
      <c r="J225" s="969"/>
      <c r="K225" s="427"/>
      <c r="L225" s="1572"/>
      <c r="M225" s="1572"/>
      <c r="N225" s="1572"/>
      <c r="O225" s="1572"/>
      <c r="P225" s="1572"/>
      <c r="Q225" s="1572"/>
      <c r="R225" s="1572"/>
      <c r="S225" s="1572"/>
      <c r="T225" s="1572"/>
      <c r="U225" s="1572"/>
      <c r="V225" s="1572"/>
      <c r="W225" s="1572"/>
      <c r="X225" s="1572"/>
      <c r="Y225" s="1572"/>
      <c r="Z225" s="1572"/>
      <c r="AA225" s="1572"/>
      <c r="AB225" s="1572"/>
      <c r="AC225" s="1572"/>
      <c r="AD225" s="1572"/>
      <c r="AE225" s="1572"/>
      <c r="AF225" s="1572"/>
      <c r="AG225" s="1572"/>
      <c r="AH225" s="1572"/>
      <c r="AI225" s="1572"/>
      <c r="AJ225" s="1572"/>
      <c r="AK225" s="1572"/>
      <c r="AL225" s="1572"/>
      <c r="AM225" s="1572"/>
      <c r="AN225" s="1572"/>
      <c r="AO225" s="1572"/>
      <c r="AP225" s="1572"/>
      <c r="AQ225" s="1572"/>
      <c r="AR225" s="1572"/>
      <c r="AS225" s="1572"/>
      <c r="AT225" s="1572"/>
      <c r="AU225" s="1572"/>
      <c r="AV225" s="1572"/>
      <c r="AW225" s="1572"/>
      <c r="AX225" s="1572"/>
      <c r="AY225" s="1572"/>
      <c r="AZ225" s="1572"/>
      <c r="BA225" s="1572"/>
      <c r="BB225" s="1572"/>
      <c r="BC225" s="1572"/>
      <c r="BD225" s="1572"/>
      <c r="BE225" s="1572"/>
      <c r="BF225" s="1572"/>
      <c r="BG225" s="1572"/>
      <c r="BH225" s="1572"/>
      <c r="BI225" s="1572"/>
      <c r="BJ225" s="1572"/>
      <c r="BK225" s="1572"/>
      <c r="BL225" s="1572"/>
      <c r="BM225" s="1572"/>
      <c r="BN225" s="1572"/>
      <c r="BO225" s="1572"/>
      <c r="BP225" s="1572"/>
      <c r="BQ225" s="1572"/>
      <c r="BR225" s="1572"/>
      <c r="BS225" s="1572"/>
      <c r="BT225" s="1572"/>
      <c r="BU225" s="1572"/>
      <c r="BV225" s="1572"/>
      <c r="BW225" s="1572"/>
      <c r="BX225" s="1572"/>
      <c r="BY225" s="1572"/>
      <c r="BZ225" s="1572"/>
      <c r="CA225" s="1572"/>
      <c r="CB225" s="1572"/>
      <c r="CC225" s="1572"/>
      <c r="CD225" s="1572"/>
      <c r="CE225" s="1572"/>
      <c r="CF225" s="1572"/>
      <c r="CG225" s="1572"/>
      <c r="CH225" s="1572"/>
      <c r="CI225" s="1572"/>
      <c r="CJ225" s="1572"/>
      <c r="CK225" s="1572"/>
      <c r="CL225" s="1572"/>
      <c r="CM225" s="1572"/>
      <c r="CN225" s="1572"/>
      <c r="CO225" s="1572"/>
      <c r="CP225" s="1572"/>
      <c r="CQ225" s="1572"/>
      <c r="CR225" s="1572"/>
      <c r="CS225" s="1572"/>
      <c r="CT225" s="1572"/>
      <c r="CU225" s="1572"/>
      <c r="CV225" s="1572"/>
      <c r="CW225" s="1572"/>
      <c r="CX225" s="1572"/>
      <c r="CY225" s="1572"/>
      <c r="CZ225" s="1572"/>
      <c r="DA225" s="1572"/>
      <c r="DB225" s="1572"/>
      <c r="DC225" s="1572"/>
      <c r="DD225" s="1572"/>
    </row>
    <row r="226" spans="1:108" s="1573" customFormat="1" ht="33" customHeight="1">
      <c r="A226" s="1674">
        <v>155</v>
      </c>
      <c r="B226" s="1447" t="s">
        <v>1001</v>
      </c>
      <c r="C226" s="1447">
        <v>3110</v>
      </c>
      <c r="D226" s="1451">
        <v>3426</v>
      </c>
      <c r="E226" s="1600" t="s">
        <v>289</v>
      </c>
      <c r="F226" s="1590">
        <v>3426</v>
      </c>
      <c r="G226" s="1445" t="s">
        <v>890</v>
      </c>
      <c r="H226" s="1445" t="s">
        <v>787</v>
      </c>
      <c r="I226" s="728" t="s">
        <v>1056</v>
      </c>
      <c r="J226" s="969"/>
      <c r="K226" s="427"/>
      <c r="L226" s="1572"/>
      <c r="M226" s="1572"/>
      <c r="N226" s="1572"/>
      <c r="O226" s="1572"/>
      <c r="P226" s="1572"/>
      <c r="Q226" s="1572"/>
      <c r="R226" s="1572"/>
      <c r="S226" s="1572"/>
      <c r="T226" s="1572"/>
      <c r="U226" s="1572"/>
      <c r="V226" s="1572"/>
      <c r="W226" s="1572"/>
      <c r="X226" s="1572"/>
      <c r="Y226" s="1572"/>
      <c r="Z226" s="1572"/>
      <c r="AA226" s="1572"/>
      <c r="AB226" s="1572"/>
      <c r="AC226" s="1572"/>
      <c r="AD226" s="1572"/>
      <c r="AE226" s="1572"/>
      <c r="AF226" s="1572"/>
      <c r="AG226" s="1572"/>
      <c r="AH226" s="1572"/>
      <c r="AI226" s="1572"/>
      <c r="AJ226" s="1572"/>
      <c r="AK226" s="1572"/>
      <c r="AL226" s="1572"/>
      <c r="AM226" s="1572"/>
      <c r="AN226" s="1572"/>
      <c r="AO226" s="1572"/>
      <c r="AP226" s="1572"/>
      <c r="AQ226" s="1572"/>
      <c r="AR226" s="1572"/>
      <c r="AS226" s="1572"/>
      <c r="AT226" s="1572"/>
      <c r="AU226" s="1572"/>
      <c r="AV226" s="1572"/>
      <c r="AW226" s="1572"/>
      <c r="AX226" s="1572"/>
      <c r="AY226" s="1572"/>
      <c r="AZ226" s="1572"/>
      <c r="BA226" s="1572"/>
      <c r="BB226" s="1572"/>
      <c r="BC226" s="1572"/>
      <c r="BD226" s="1572"/>
      <c r="BE226" s="1572"/>
      <c r="BF226" s="1572"/>
      <c r="BG226" s="1572"/>
      <c r="BH226" s="1572"/>
      <c r="BI226" s="1572"/>
      <c r="BJ226" s="1572"/>
      <c r="BK226" s="1572"/>
      <c r="BL226" s="1572"/>
      <c r="BM226" s="1572"/>
      <c r="BN226" s="1572"/>
      <c r="BO226" s="1572"/>
      <c r="BP226" s="1572"/>
      <c r="BQ226" s="1572"/>
      <c r="BR226" s="1572"/>
      <c r="BS226" s="1572"/>
      <c r="BT226" s="1572"/>
      <c r="BU226" s="1572"/>
      <c r="BV226" s="1572"/>
      <c r="BW226" s="1572"/>
      <c r="BX226" s="1572"/>
      <c r="BY226" s="1572"/>
      <c r="BZ226" s="1572"/>
      <c r="CA226" s="1572"/>
      <c r="CB226" s="1572"/>
      <c r="CC226" s="1572"/>
      <c r="CD226" s="1572"/>
      <c r="CE226" s="1572"/>
      <c r="CF226" s="1572"/>
      <c r="CG226" s="1572"/>
      <c r="CH226" s="1572"/>
      <c r="CI226" s="1572"/>
      <c r="CJ226" s="1572"/>
      <c r="CK226" s="1572"/>
      <c r="CL226" s="1572"/>
      <c r="CM226" s="1572"/>
      <c r="CN226" s="1572"/>
      <c r="CO226" s="1572"/>
      <c r="CP226" s="1572"/>
      <c r="CQ226" s="1572"/>
      <c r="CR226" s="1572"/>
      <c r="CS226" s="1572"/>
      <c r="CT226" s="1572"/>
      <c r="CU226" s="1572"/>
      <c r="CV226" s="1572"/>
      <c r="CW226" s="1572"/>
      <c r="CX226" s="1572"/>
      <c r="CY226" s="1572"/>
      <c r="CZ226" s="1572"/>
      <c r="DA226" s="1572"/>
      <c r="DB226" s="1572"/>
      <c r="DC226" s="1572"/>
      <c r="DD226" s="1572"/>
    </row>
    <row r="227" spans="1:108" s="1573" customFormat="1" ht="36.75" customHeight="1" thickBot="1">
      <c r="A227" s="1617">
        <v>156</v>
      </c>
      <c r="B227" s="1447" t="s">
        <v>1052</v>
      </c>
      <c r="C227" s="1447">
        <v>3110</v>
      </c>
      <c r="D227" s="1451">
        <v>10000</v>
      </c>
      <c r="E227" s="1600" t="s">
        <v>289</v>
      </c>
      <c r="F227" s="1590"/>
      <c r="G227" s="1445" t="s">
        <v>890</v>
      </c>
      <c r="H227" s="1444" t="s">
        <v>1050</v>
      </c>
      <c r="I227" s="728" t="s">
        <v>1054</v>
      </c>
      <c r="J227" s="969"/>
      <c r="K227" s="427"/>
      <c r="L227" s="1572"/>
      <c r="M227" s="1572"/>
      <c r="N227" s="1572"/>
      <c r="O227" s="1572"/>
      <c r="P227" s="1572"/>
      <c r="Q227" s="1572"/>
      <c r="R227" s="1572"/>
      <c r="S227" s="1572"/>
      <c r="T227" s="1572"/>
      <c r="U227" s="1572"/>
      <c r="V227" s="1572"/>
      <c r="W227" s="1572"/>
      <c r="X227" s="1572"/>
      <c r="Y227" s="1572"/>
      <c r="Z227" s="1572"/>
      <c r="AA227" s="1572"/>
      <c r="AB227" s="1572"/>
      <c r="AC227" s="1572"/>
      <c r="AD227" s="1572"/>
      <c r="AE227" s="1572"/>
      <c r="AF227" s="1572"/>
      <c r="AG227" s="1572"/>
      <c r="AH227" s="1572"/>
      <c r="AI227" s="1572"/>
      <c r="AJ227" s="1572"/>
      <c r="AK227" s="1572"/>
      <c r="AL227" s="1572"/>
      <c r="AM227" s="1572"/>
      <c r="AN227" s="1572"/>
      <c r="AO227" s="1572"/>
      <c r="AP227" s="1572"/>
      <c r="AQ227" s="1572"/>
      <c r="AR227" s="1572"/>
      <c r="AS227" s="1572"/>
      <c r="AT227" s="1572"/>
      <c r="AU227" s="1572"/>
      <c r="AV227" s="1572"/>
      <c r="AW227" s="1572"/>
      <c r="AX227" s="1572"/>
      <c r="AY227" s="1572"/>
      <c r="AZ227" s="1572"/>
      <c r="BA227" s="1572"/>
      <c r="BB227" s="1572"/>
      <c r="BC227" s="1572"/>
      <c r="BD227" s="1572"/>
      <c r="BE227" s="1572"/>
      <c r="BF227" s="1572"/>
      <c r="BG227" s="1572"/>
      <c r="BH227" s="1572"/>
      <c r="BI227" s="1572"/>
      <c r="BJ227" s="1572"/>
      <c r="BK227" s="1572"/>
      <c r="BL227" s="1572"/>
      <c r="BM227" s="1572"/>
      <c r="BN227" s="1572"/>
      <c r="BO227" s="1572"/>
      <c r="BP227" s="1572"/>
      <c r="BQ227" s="1572"/>
      <c r="BR227" s="1572"/>
      <c r="BS227" s="1572"/>
      <c r="BT227" s="1572"/>
      <c r="BU227" s="1572"/>
      <c r="BV227" s="1572"/>
      <c r="BW227" s="1572"/>
      <c r="BX227" s="1572"/>
      <c r="BY227" s="1572"/>
      <c r="BZ227" s="1572"/>
      <c r="CA227" s="1572"/>
      <c r="CB227" s="1572"/>
      <c r="CC227" s="1572"/>
      <c r="CD227" s="1572"/>
      <c r="CE227" s="1572"/>
      <c r="CF227" s="1572"/>
      <c r="CG227" s="1572"/>
      <c r="CH227" s="1572"/>
      <c r="CI227" s="1572"/>
      <c r="CJ227" s="1572"/>
      <c r="CK227" s="1572"/>
      <c r="CL227" s="1572"/>
      <c r="CM227" s="1572"/>
      <c r="CN227" s="1572"/>
      <c r="CO227" s="1572"/>
      <c r="CP227" s="1572"/>
      <c r="CQ227" s="1572"/>
      <c r="CR227" s="1572"/>
      <c r="CS227" s="1572"/>
      <c r="CT227" s="1572"/>
      <c r="CU227" s="1572"/>
      <c r="CV227" s="1572"/>
      <c r="CW227" s="1572"/>
      <c r="CX227" s="1572"/>
      <c r="CY227" s="1572"/>
      <c r="CZ227" s="1572"/>
      <c r="DA227" s="1572"/>
      <c r="DB227" s="1572"/>
      <c r="DC227" s="1572"/>
      <c r="DD227" s="1572"/>
    </row>
    <row r="228" spans="1:108" s="1573" customFormat="1" ht="25.5" customHeight="1">
      <c r="A228" s="1674">
        <v>157</v>
      </c>
      <c r="B228" s="1447" t="s">
        <v>1006</v>
      </c>
      <c r="C228" s="1447">
        <v>3110</v>
      </c>
      <c r="D228" s="1451">
        <v>44430</v>
      </c>
      <c r="E228" s="1600" t="s">
        <v>289</v>
      </c>
      <c r="F228" s="1590"/>
      <c r="G228" s="1445" t="s">
        <v>890</v>
      </c>
      <c r="H228" s="1528" t="s">
        <v>833</v>
      </c>
      <c r="I228" s="728"/>
      <c r="J228" s="969"/>
      <c r="K228" s="427"/>
      <c r="L228" s="1572"/>
      <c r="M228" s="1572"/>
      <c r="N228" s="1572"/>
      <c r="O228" s="1572"/>
      <c r="P228" s="1572"/>
      <c r="Q228" s="1572"/>
      <c r="R228" s="1572"/>
      <c r="S228" s="1572"/>
      <c r="T228" s="1572"/>
      <c r="U228" s="1572"/>
      <c r="V228" s="1572"/>
      <c r="W228" s="1572"/>
      <c r="X228" s="1572"/>
      <c r="Y228" s="1572"/>
      <c r="Z228" s="1572"/>
      <c r="AA228" s="1572"/>
      <c r="AB228" s="1572"/>
      <c r="AC228" s="1572"/>
      <c r="AD228" s="1572"/>
      <c r="AE228" s="1572"/>
      <c r="AF228" s="1572"/>
      <c r="AG228" s="1572"/>
      <c r="AH228" s="1572"/>
      <c r="AI228" s="1572"/>
      <c r="AJ228" s="1572"/>
      <c r="AK228" s="1572"/>
      <c r="AL228" s="1572"/>
      <c r="AM228" s="1572"/>
      <c r="AN228" s="1572"/>
      <c r="AO228" s="1572"/>
      <c r="AP228" s="1572"/>
      <c r="AQ228" s="1572"/>
      <c r="AR228" s="1572"/>
      <c r="AS228" s="1572"/>
      <c r="AT228" s="1572"/>
      <c r="AU228" s="1572"/>
      <c r="AV228" s="1572"/>
      <c r="AW228" s="1572"/>
      <c r="AX228" s="1572"/>
      <c r="AY228" s="1572"/>
      <c r="AZ228" s="1572"/>
      <c r="BA228" s="1572"/>
      <c r="BB228" s="1572"/>
      <c r="BC228" s="1572"/>
      <c r="BD228" s="1572"/>
      <c r="BE228" s="1572"/>
      <c r="BF228" s="1572"/>
      <c r="BG228" s="1572"/>
      <c r="BH228" s="1572"/>
      <c r="BI228" s="1572"/>
      <c r="BJ228" s="1572"/>
      <c r="BK228" s="1572"/>
      <c r="BL228" s="1572"/>
      <c r="BM228" s="1572"/>
      <c r="BN228" s="1572"/>
      <c r="BO228" s="1572"/>
      <c r="BP228" s="1572"/>
      <c r="BQ228" s="1572"/>
      <c r="BR228" s="1572"/>
      <c r="BS228" s="1572"/>
      <c r="BT228" s="1572"/>
      <c r="BU228" s="1572"/>
      <c r="BV228" s="1572"/>
      <c r="BW228" s="1572"/>
      <c r="BX228" s="1572"/>
      <c r="BY228" s="1572"/>
      <c r="BZ228" s="1572"/>
      <c r="CA228" s="1572"/>
      <c r="CB228" s="1572"/>
      <c r="CC228" s="1572"/>
      <c r="CD228" s="1572"/>
      <c r="CE228" s="1572"/>
      <c r="CF228" s="1572"/>
      <c r="CG228" s="1572"/>
      <c r="CH228" s="1572"/>
      <c r="CI228" s="1572"/>
      <c r="CJ228" s="1572"/>
      <c r="CK228" s="1572"/>
      <c r="CL228" s="1572"/>
      <c r="CM228" s="1572"/>
      <c r="CN228" s="1572"/>
      <c r="CO228" s="1572"/>
      <c r="CP228" s="1572"/>
      <c r="CQ228" s="1572"/>
      <c r="CR228" s="1572"/>
      <c r="CS228" s="1572"/>
      <c r="CT228" s="1572"/>
      <c r="CU228" s="1572"/>
      <c r="CV228" s="1572"/>
      <c r="CW228" s="1572"/>
      <c r="CX228" s="1572"/>
      <c r="CY228" s="1572"/>
      <c r="CZ228" s="1572"/>
      <c r="DA228" s="1572"/>
      <c r="DB228" s="1572"/>
      <c r="DC228" s="1572"/>
      <c r="DD228" s="1572"/>
    </row>
    <row r="229" spans="1:108" s="1573" customFormat="1" ht="56.25" customHeight="1" thickBot="1">
      <c r="A229" s="1617">
        <v>158</v>
      </c>
      <c r="B229" s="1447" t="s">
        <v>382</v>
      </c>
      <c r="C229" s="1447">
        <v>3110</v>
      </c>
      <c r="D229" s="1451">
        <v>86272.2</v>
      </c>
      <c r="E229" s="1600" t="s">
        <v>289</v>
      </c>
      <c r="F229" s="1669">
        <v>86272.2</v>
      </c>
      <c r="G229" s="1445" t="s">
        <v>890</v>
      </c>
      <c r="H229" s="1528" t="s">
        <v>770</v>
      </c>
      <c r="I229" s="728"/>
      <c r="J229" s="969"/>
      <c r="K229" s="427"/>
      <c r="L229" s="1572"/>
      <c r="M229" s="1572"/>
      <c r="N229" s="1572"/>
      <c r="O229" s="1572"/>
      <c r="P229" s="1572"/>
      <c r="Q229" s="1572"/>
      <c r="R229" s="1572"/>
      <c r="S229" s="1572"/>
      <c r="T229" s="1572"/>
      <c r="U229" s="1572"/>
      <c r="V229" s="1572"/>
      <c r="W229" s="1572"/>
      <c r="X229" s="1572"/>
      <c r="Y229" s="1572"/>
      <c r="Z229" s="1572"/>
      <c r="AA229" s="1572"/>
      <c r="AB229" s="1572"/>
      <c r="AC229" s="1572"/>
      <c r="AD229" s="1572"/>
      <c r="AE229" s="1572"/>
      <c r="AF229" s="1572"/>
      <c r="AG229" s="1572"/>
      <c r="AH229" s="1572"/>
      <c r="AI229" s="1572"/>
      <c r="AJ229" s="1572"/>
      <c r="AK229" s="1572"/>
      <c r="AL229" s="1572"/>
      <c r="AM229" s="1572"/>
      <c r="AN229" s="1572"/>
      <c r="AO229" s="1572"/>
      <c r="AP229" s="1572"/>
      <c r="AQ229" s="1572"/>
      <c r="AR229" s="1572"/>
      <c r="AS229" s="1572"/>
      <c r="AT229" s="1572"/>
      <c r="AU229" s="1572"/>
      <c r="AV229" s="1572"/>
      <c r="AW229" s="1572"/>
      <c r="AX229" s="1572"/>
      <c r="AY229" s="1572"/>
      <c r="AZ229" s="1572"/>
      <c r="BA229" s="1572"/>
      <c r="BB229" s="1572"/>
      <c r="BC229" s="1572"/>
      <c r="BD229" s="1572"/>
      <c r="BE229" s="1572"/>
      <c r="BF229" s="1572"/>
      <c r="BG229" s="1572"/>
      <c r="BH229" s="1572"/>
      <c r="BI229" s="1572"/>
      <c r="BJ229" s="1572"/>
      <c r="BK229" s="1572"/>
      <c r="BL229" s="1572"/>
      <c r="BM229" s="1572"/>
      <c r="BN229" s="1572"/>
      <c r="BO229" s="1572"/>
      <c r="BP229" s="1572"/>
      <c r="BQ229" s="1572"/>
      <c r="BR229" s="1572"/>
      <c r="BS229" s="1572"/>
      <c r="BT229" s="1572"/>
      <c r="BU229" s="1572"/>
      <c r="BV229" s="1572"/>
      <c r="BW229" s="1572"/>
      <c r="BX229" s="1572"/>
      <c r="BY229" s="1572"/>
      <c r="BZ229" s="1572"/>
      <c r="CA229" s="1572"/>
      <c r="CB229" s="1572"/>
      <c r="CC229" s="1572"/>
      <c r="CD229" s="1572"/>
      <c r="CE229" s="1572"/>
      <c r="CF229" s="1572"/>
      <c r="CG229" s="1572"/>
      <c r="CH229" s="1572"/>
      <c r="CI229" s="1572"/>
      <c r="CJ229" s="1572"/>
      <c r="CK229" s="1572"/>
      <c r="CL229" s="1572"/>
      <c r="CM229" s="1572"/>
      <c r="CN229" s="1572"/>
      <c r="CO229" s="1572"/>
      <c r="CP229" s="1572"/>
      <c r="CQ229" s="1572"/>
      <c r="CR229" s="1572"/>
      <c r="CS229" s="1572"/>
      <c r="CT229" s="1572"/>
      <c r="CU229" s="1572"/>
      <c r="CV229" s="1572"/>
      <c r="CW229" s="1572"/>
      <c r="CX229" s="1572"/>
      <c r="CY229" s="1572"/>
      <c r="CZ229" s="1572"/>
      <c r="DA229" s="1572"/>
      <c r="DB229" s="1572"/>
      <c r="DC229" s="1572"/>
      <c r="DD229" s="1572"/>
    </row>
    <row r="230" spans="1:108" s="1573" customFormat="1" ht="25.5" customHeight="1">
      <c r="A230" s="1674">
        <v>159</v>
      </c>
      <c r="B230" s="1447" t="s">
        <v>337</v>
      </c>
      <c r="C230" s="1447">
        <v>3110</v>
      </c>
      <c r="D230" s="1451">
        <v>59314.2</v>
      </c>
      <c r="E230" s="1600" t="s">
        <v>289</v>
      </c>
      <c r="F230" s="1590">
        <v>59314.2</v>
      </c>
      <c r="G230" s="1445" t="s">
        <v>890</v>
      </c>
      <c r="H230" s="1528" t="s">
        <v>420</v>
      </c>
      <c r="I230" s="728"/>
      <c r="J230" s="969"/>
      <c r="K230" s="427"/>
      <c r="L230" s="1572"/>
      <c r="M230" s="1572"/>
      <c r="N230" s="1572"/>
      <c r="O230" s="1572"/>
      <c r="P230" s="1572"/>
      <c r="Q230" s="1572"/>
      <c r="R230" s="1572"/>
      <c r="S230" s="1572"/>
      <c r="T230" s="1572"/>
      <c r="U230" s="1572"/>
      <c r="V230" s="1572"/>
      <c r="W230" s="1572"/>
      <c r="X230" s="1572"/>
      <c r="Y230" s="1572"/>
      <c r="Z230" s="1572"/>
      <c r="AA230" s="1572"/>
      <c r="AB230" s="1572"/>
      <c r="AC230" s="1572"/>
      <c r="AD230" s="1572"/>
      <c r="AE230" s="1572"/>
      <c r="AF230" s="1572"/>
      <c r="AG230" s="1572"/>
      <c r="AH230" s="1572"/>
      <c r="AI230" s="1572"/>
      <c r="AJ230" s="1572"/>
      <c r="AK230" s="1572"/>
      <c r="AL230" s="1572"/>
      <c r="AM230" s="1572"/>
      <c r="AN230" s="1572"/>
      <c r="AO230" s="1572"/>
      <c r="AP230" s="1572"/>
      <c r="AQ230" s="1572"/>
      <c r="AR230" s="1572"/>
      <c r="AS230" s="1572"/>
      <c r="AT230" s="1572"/>
      <c r="AU230" s="1572"/>
      <c r="AV230" s="1572"/>
      <c r="AW230" s="1572"/>
      <c r="AX230" s="1572"/>
      <c r="AY230" s="1572"/>
      <c r="AZ230" s="1572"/>
      <c r="BA230" s="1572"/>
      <c r="BB230" s="1572"/>
      <c r="BC230" s="1572"/>
      <c r="BD230" s="1572"/>
      <c r="BE230" s="1572"/>
      <c r="BF230" s="1572"/>
      <c r="BG230" s="1572"/>
      <c r="BH230" s="1572"/>
      <c r="BI230" s="1572"/>
      <c r="BJ230" s="1572"/>
      <c r="BK230" s="1572"/>
      <c r="BL230" s="1572"/>
      <c r="BM230" s="1572"/>
      <c r="BN230" s="1572"/>
      <c r="BO230" s="1572"/>
      <c r="BP230" s="1572"/>
      <c r="BQ230" s="1572"/>
      <c r="BR230" s="1572"/>
      <c r="BS230" s="1572"/>
      <c r="BT230" s="1572"/>
      <c r="BU230" s="1572"/>
      <c r="BV230" s="1572"/>
      <c r="BW230" s="1572"/>
      <c r="BX230" s="1572"/>
      <c r="BY230" s="1572"/>
      <c r="BZ230" s="1572"/>
      <c r="CA230" s="1572"/>
      <c r="CB230" s="1572"/>
      <c r="CC230" s="1572"/>
      <c r="CD230" s="1572"/>
      <c r="CE230" s="1572"/>
      <c r="CF230" s="1572"/>
      <c r="CG230" s="1572"/>
      <c r="CH230" s="1572"/>
      <c r="CI230" s="1572"/>
      <c r="CJ230" s="1572"/>
      <c r="CK230" s="1572"/>
      <c r="CL230" s="1572"/>
      <c r="CM230" s="1572"/>
      <c r="CN230" s="1572"/>
      <c r="CO230" s="1572"/>
      <c r="CP230" s="1572"/>
      <c r="CQ230" s="1572"/>
      <c r="CR230" s="1572"/>
      <c r="CS230" s="1572"/>
      <c r="CT230" s="1572"/>
      <c r="CU230" s="1572"/>
      <c r="CV230" s="1572"/>
      <c r="CW230" s="1572"/>
      <c r="CX230" s="1572"/>
      <c r="CY230" s="1572"/>
      <c r="CZ230" s="1572"/>
      <c r="DA230" s="1572"/>
      <c r="DB230" s="1572"/>
      <c r="DC230" s="1572"/>
      <c r="DD230" s="1572"/>
    </row>
    <row r="231" spans="1:108" s="1573" customFormat="1" ht="32.25" customHeight="1" thickBot="1">
      <c r="A231" s="1617">
        <v>160</v>
      </c>
      <c r="B231" s="1447" t="s">
        <v>339</v>
      </c>
      <c r="C231" s="1447">
        <v>3110</v>
      </c>
      <c r="D231" s="1451">
        <v>24851.52</v>
      </c>
      <c r="E231" s="1600" t="s">
        <v>289</v>
      </c>
      <c r="F231" s="1590">
        <v>24851.52</v>
      </c>
      <c r="G231" s="1445" t="s">
        <v>890</v>
      </c>
      <c r="H231" s="1445" t="s">
        <v>340</v>
      </c>
      <c r="I231" s="728"/>
      <c r="J231" s="969"/>
      <c r="K231" s="427"/>
      <c r="L231" s="1572"/>
      <c r="M231" s="1572"/>
      <c r="N231" s="1572"/>
      <c r="O231" s="1572"/>
      <c r="P231" s="1572"/>
      <c r="Q231" s="1572"/>
      <c r="R231" s="1572"/>
      <c r="S231" s="1572"/>
      <c r="T231" s="1572"/>
      <c r="U231" s="1572"/>
      <c r="V231" s="1572"/>
      <c r="W231" s="1572"/>
      <c r="X231" s="1572"/>
      <c r="Y231" s="1572"/>
      <c r="Z231" s="1572"/>
      <c r="AA231" s="1572"/>
      <c r="AB231" s="1572"/>
      <c r="AC231" s="1572"/>
      <c r="AD231" s="1572"/>
      <c r="AE231" s="1572"/>
      <c r="AF231" s="1572"/>
      <c r="AG231" s="1572"/>
      <c r="AH231" s="1572"/>
      <c r="AI231" s="1572"/>
      <c r="AJ231" s="1572"/>
      <c r="AK231" s="1572"/>
      <c r="AL231" s="1572"/>
      <c r="AM231" s="1572"/>
      <c r="AN231" s="1572"/>
      <c r="AO231" s="1572"/>
      <c r="AP231" s="1572"/>
      <c r="AQ231" s="1572"/>
      <c r="AR231" s="1572"/>
      <c r="AS231" s="1572"/>
      <c r="AT231" s="1572"/>
      <c r="AU231" s="1572"/>
      <c r="AV231" s="1572"/>
      <c r="AW231" s="1572"/>
      <c r="AX231" s="1572"/>
      <c r="AY231" s="1572"/>
      <c r="AZ231" s="1572"/>
      <c r="BA231" s="1572"/>
      <c r="BB231" s="1572"/>
      <c r="BC231" s="1572"/>
      <c r="BD231" s="1572"/>
      <c r="BE231" s="1572"/>
      <c r="BF231" s="1572"/>
      <c r="BG231" s="1572"/>
      <c r="BH231" s="1572"/>
      <c r="BI231" s="1572"/>
      <c r="BJ231" s="1572"/>
      <c r="BK231" s="1572"/>
      <c r="BL231" s="1572"/>
      <c r="BM231" s="1572"/>
      <c r="BN231" s="1572"/>
      <c r="BO231" s="1572"/>
      <c r="BP231" s="1572"/>
      <c r="BQ231" s="1572"/>
      <c r="BR231" s="1572"/>
      <c r="BS231" s="1572"/>
      <c r="BT231" s="1572"/>
      <c r="BU231" s="1572"/>
      <c r="BV231" s="1572"/>
      <c r="BW231" s="1572"/>
      <c r="BX231" s="1572"/>
      <c r="BY231" s="1572"/>
      <c r="BZ231" s="1572"/>
      <c r="CA231" s="1572"/>
      <c r="CB231" s="1572"/>
      <c r="CC231" s="1572"/>
      <c r="CD231" s="1572"/>
      <c r="CE231" s="1572"/>
      <c r="CF231" s="1572"/>
      <c r="CG231" s="1572"/>
      <c r="CH231" s="1572"/>
      <c r="CI231" s="1572"/>
      <c r="CJ231" s="1572"/>
      <c r="CK231" s="1572"/>
      <c r="CL231" s="1572"/>
      <c r="CM231" s="1572"/>
      <c r="CN231" s="1572"/>
      <c r="CO231" s="1572"/>
      <c r="CP231" s="1572"/>
      <c r="CQ231" s="1572"/>
      <c r="CR231" s="1572"/>
      <c r="CS231" s="1572"/>
      <c r="CT231" s="1572"/>
      <c r="CU231" s="1572"/>
      <c r="CV231" s="1572"/>
      <c r="CW231" s="1572"/>
      <c r="CX231" s="1572"/>
      <c r="CY231" s="1572"/>
      <c r="CZ231" s="1572"/>
      <c r="DA231" s="1572"/>
      <c r="DB231" s="1572"/>
      <c r="DC231" s="1572"/>
      <c r="DD231" s="1572"/>
    </row>
    <row r="232" spans="1:108" s="1573" customFormat="1" ht="183" customHeight="1">
      <c r="A232" s="1674">
        <v>161</v>
      </c>
      <c r="B232" s="1447" t="s">
        <v>513</v>
      </c>
      <c r="C232" s="1447">
        <v>3110</v>
      </c>
      <c r="D232" s="1451">
        <v>5000</v>
      </c>
      <c r="E232" s="1600" t="s">
        <v>289</v>
      </c>
      <c r="F232" s="1590"/>
      <c r="G232" s="1445" t="s">
        <v>890</v>
      </c>
      <c r="H232" s="1562" t="s">
        <v>342</v>
      </c>
      <c r="I232" s="728"/>
      <c r="J232" s="969"/>
      <c r="K232" s="427"/>
      <c r="L232" s="1572"/>
      <c r="M232" s="1572"/>
      <c r="N232" s="1572"/>
      <c r="O232" s="1572"/>
      <c r="P232" s="1572"/>
      <c r="Q232" s="1572"/>
      <c r="R232" s="1572"/>
      <c r="S232" s="1572"/>
      <c r="T232" s="1572"/>
      <c r="U232" s="1572"/>
      <c r="V232" s="1572"/>
      <c r="W232" s="1572"/>
      <c r="X232" s="1572"/>
      <c r="Y232" s="1572"/>
      <c r="Z232" s="1572"/>
      <c r="AA232" s="1572"/>
      <c r="AB232" s="1572"/>
      <c r="AC232" s="1572"/>
      <c r="AD232" s="1572"/>
      <c r="AE232" s="1572"/>
      <c r="AF232" s="1572"/>
      <c r="AG232" s="1572"/>
      <c r="AH232" s="1572"/>
      <c r="AI232" s="1572"/>
      <c r="AJ232" s="1572"/>
      <c r="AK232" s="1572"/>
      <c r="AL232" s="1572"/>
      <c r="AM232" s="1572"/>
      <c r="AN232" s="1572"/>
      <c r="AO232" s="1572"/>
      <c r="AP232" s="1572"/>
      <c r="AQ232" s="1572"/>
      <c r="AR232" s="1572"/>
      <c r="AS232" s="1572"/>
      <c r="AT232" s="1572"/>
      <c r="AU232" s="1572"/>
      <c r="AV232" s="1572"/>
      <c r="AW232" s="1572"/>
      <c r="AX232" s="1572"/>
      <c r="AY232" s="1572"/>
      <c r="AZ232" s="1572"/>
      <c r="BA232" s="1572"/>
      <c r="BB232" s="1572"/>
      <c r="BC232" s="1572"/>
      <c r="BD232" s="1572"/>
      <c r="BE232" s="1572"/>
      <c r="BF232" s="1572"/>
      <c r="BG232" s="1572"/>
      <c r="BH232" s="1572"/>
      <c r="BI232" s="1572"/>
      <c r="BJ232" s="1572"/>
      <c r="BK232" s="1572"/>
      <c r="BL232" s="1572"/>
      <c r="BM232" s="1572"/>
      <c r="BN232" s="1572"/>
      <c r="BO232" s="1572"/>
      <c r="BP232" s="1572"/>
      <c r="BQ232" s="1572"/>
      <c r="BR232" s="1572"/>
      <c r="BS232" s="1572"/>
      <c r="BT232" s="1572"/>
      <c r="BU232" s="1572"/>
      <c r="BV232" s="1572"/>
      <c r="BW232" s="1572"/>
      <c r="BX232" s="1572"/>
      <c r="BY232" s="1572"/>
      <c r="BZ232" s="1572"/>
      <c r="CA232" s="1572"/>
      <c r="CB232" s="1572"/>
      <c r="CC232" s="1572"/>
      <c r="CD232" s="1572"/>
      <c r="CE232" s="1572"/>
      <c r="CF232" s="1572"/>
      <c r="CG232" s="1572"/>
      <c r="CH232" s="1572"/>
      <c r="CI232" s="1572"/>
      <c r="CJ232" s="1572"/>
      <c r="CK232" s="1572"/>
      <c r="CL232" s="1572"/>
      <c r="CM232" s="1572"/>
      <c r="CN232" s="1572"/>
      <c r="CO232" s="1572"/>
      <c r="CP232" s="1572"/>
      <c r="CQ232" s="1572"/>
      <c r="CR232" s="1572"/>
      <c r="CS232" s="1572"/>
      <c r="CT232" s="1572"/>
      <c r="CU232" s="1572"/>
      <c r="CV232" s="1572"/>
      <c r="CW232" s="1572"/>
      <c r="CX232" s="1572"/>
      <c r="CY232" s="1572"/>
      <c r="CZ232" s="1572"/>
      <c r="DA232" s="1572"/>
      <c r="DB232" s="1572"/>
      <c r="DC232" s="1572"/>
      <c r="DD232" s="1572"/>
    </row>
    <row r="233" spans="1:108" s="1573" customFormat="1" ht="64.5" customHeight="1" thickBot="1">
      <c r="A233" s="1617">
        <v>162</v>
      </c>
      <c r="B233" s="1447" t="s">
        <v>463</v>
      </c>
      <c r="C233" s="1447">
        <v>3110</v>
      </c>
      <c r="D233" s="1451">
        <v>10248</v>
      </c>
      <c r="E233" s="1600" t="s">
        <v>289</v>
      </c>
      <c r="F233" s="1592"/>
      <c r="G233" s="1447" t="s">
        <v>890</v>
      </c>
      <c r="H233" s="1447" t="s">
        <v>60</v>
      </c>
      <c r="I233" s="1392"/>
      <c r="J233" s="1248"/>
      <c r="K233" s="1337"/>
      <c r="L233" s="1574"/>
      <c r="M233" s="1572"/>
      <c r="N233" s="1572"/>
      <c r="O233" s="1572"/>
      <c r="P233" s="1572"/>
      <c r="Q233" s="1572"/>
      <c r="R233" s="1572"/>
      <c r="S233" s="1572"/>
      <c r="T233" s="1572"/>
      <c r="U233" s="1572"/>
      <c r="V233" s="1572"/>
      <c r="W233" s="1572"/>
      <c r="X233" s="1572"/>
      <c r="Y233" s="1572"/>
      <c r="Z233" s="1572"/>
      <c r="AA233" s="1572"/>
      <c r="AB233" s="1572"/>
      <c r="AC233" s="1572"/>
      <c r="AD233" s="1572"/>
      <c r="AE233" s="1572"/>
      <c r="AF233" s="1572"/>
      <c r="AG233" s="1572"/>
      <c r="AH233" s="1572"/>
      <c r="AI233" s="1572"/>
      <c r="AJ233" s="1572"/>
      <c r="AK233" s="1572"/>
      <c r="AL233" s="1572"/>
      <c r="AM233" s="1572"/>
      <c r="AN233" s="1572"/>
      <c r="AO233" s="1572"/>
      <c r="AP233" s="1572"/>
      <c r="AQ233" s="1572"/>
      <c r="AR233" s="1572"/>
      <c r="AS233" s="1572"/>
      <c r="AT233" s="1572"/>
      <c r="AU233" s="1572"/>
      <c r="AV233" s="1572"/>
      <c r="AW233" s="1572"/>
      <c r="AX233" s="1572"/>
      <c r="AY233" s="1572"/>
      <c r="AZ233" s="1572"/>
      <c r="BA233" s="1572"/>
      <c r="BB233" s="1572"/>
      <c r="BC233" s="1572"/>
      <c r="BD233" s="1572"/>
      <c r="BE233" s="1572"/>
      <c r="BF233" s="1572"/>
      <c r="BG233" s="1572"/>
      <c r="BH233" s="1572"/>
      <c r="BI233" s="1572"/>
      <c r="BJ233" s="1572"/>
      <c r="BK233" s="1572"/>
      <c r="BL233" s="1572"/>
      <c r="BM233" s="1572"/>
      <c r="BN233" s="1572"/>
      <c r="BO233" s="1572"/>
      <c r="BP233" s="1572"/>
      <c r="BQ233" s="1572"/>
      <c r="BR233" s="1572"/>
      <c r="BS233" s="1572"/>
      <c r="BT233" s="1572"/>
      <c r="BU233" s="1572"/>
      <c r="BV233" s="1572"/>
      <c r="BW233" s="1572"/>
      <c r="BX233" s="1572"/>
      <c r="BY233" s="1572"/>
      <c r="BZ233" s="1572"/>
      <c r="CA233" s="1572"/>
      <c r="CB233" s="1572"/>
      <c r="CC233" s="1572"/>
      <c r="CD233" s="1572"/>
      <c r="CE233" s="1572"/>
      <c r="CF233" s="1572"/>
      <c r="CG233" s="1572"/>
      <c r="CH233" s="1572"/>
      <c r="CI233" s="1572"/>
      <c r="CJ233" s="1572"/>
      <c r="CK233" s="1572"/>
      <c r="CL233" s="1572"/>
      <c r="CM233" s="1572"/>
      <c r="CN233" s="1572"/>
      <c r="CO233" s="1572"/>
      <c r="CP233" s="1572"/>
      <c r="CQ233" s="1572"/>
      <c r="CR233" s="1572"/>
      <c r="CS233" s="1572"/>
      <c r="CT233" s="1572"/>
      <c r="CU233" s="1572"/>
      <c r="CV233" s="1572"/>
      <c r="CW233" s="1572"/>
      <c r="CX233" s="1572"/>
      <c r="CY233" s="1572"/>
      <c r="CZ233" s="1572"/>
      <c r="DA233" s="1572"/>
      <c r="DB233" s="1572"/>
      <c r="DC233" s="1572"/>
      <c r="DD233" s="1572"/>
    </row>
    <row r="234" spans="1:108" s="1573" customFormat="1" ht="45.75" customHeight="1">
      <c r="A234" s="1674">
        <v>163</v>
      </c>
      <c r="B234" s="1447" t="s">
        <v>464</v>
      </c>
      <c r="C234" s="1447">
        <v>3110</v>
      </c>
      <c r="D234" s="1451">
        <v>18604.74</v>
      </c>
      <c r="E234" s="1600" t="s">
        <v>289</v>
      </c>
      <c r="F234" s="1592"/>
      <c r="G234" s="1447" t="s">
        <v>890</v>
      </c>
      <c r="H234" s="1447" t="s">
        <v>934</v>
      </c>
      <c r="I234" s="1392"/>
      <c r="J234" s="1248"/>
      <c r="K234" s="1337"/>
      <c r="L234" s="1574"/>
      <c r="M234" s="1572"/>
      <c r="N234" s="1572"/>
      <c r="O234" s="1572"/>
      <c r="P234" s="1572"/>
      <c r="Q234" s="1572"/>
      <c r="R234" s="1572"/>
      <c r="S234" s="1572"/>
      <c r="T234" s="1572"/>
      <c r="U234" s="1572"/>
      <c r="V234" s="1572"/>
      <c r="W234" s="1572"/>
      <c r="X234" s="1572"/>
      <c r="Y234" s="1572"/>
      <c r="Z234" s="1572"/>
      <c r="AA234" s="1572"/>
      <c r="AB234" s="1572"/>
      <c r="AC234" s="1572"/>
      <c r="AD234" s="1572"/>
      <c r="AE234" s="1572"/>
      <c r="AF234" s="1572"/>
      <c r="AG234" s="1572"/>
      <c r="AH234" s="1572"/>
      <c r="AI234" s="1572"/>
      <c r="AJ234" s="1572"/>
      <c r="AK234" s="1572"/>
      <c r="AL234" s="1572"/>
      <c r="AM234" s="1572"/>
      <c r="AN234" s="1572"/>
      <c r="AO234" s="1572"/>
      <c r="AP234" s="1572"/>
      <c r="AQ234" s="1572"/>
      <c r="AR234" s="1572"/>
      <c r="AS234" s="1572"/>
      <c r="AT234" s="1572"/>
      <c r="AU234" s="1572"/>
      <c r="AV234" s="1572"/>
      <c r="AW234" s="1572"/>
      <c r="AX234" s="1572"/>
      <c r="AY234" s="1572"/>
      <c r="AZ234" s="1572"/>
      <c r="BA234" s="1572"/>
      <c r="BB234" s="1572"/>
      <c r="BC234" s="1572"/>
      <c r="BD234" s="1572"/>
      <c r="BE234" s="1572"/>
      <c r="BF234" s="1572"/>
      <c r="BG234" s="1572"/>
      <c r="BH234" s="1572"/>
      <c r="BI234" s="1572"/>
      <c r="BJ234" s="1572"/>
      <c r="BK234" s="1572"/>
      <c r="BL234" s="1572"/>
      <c r="BM234" s="1572"/>
      <c r="BN234" s="1572"/>
      <c r="BO234" s="1572"/>
      <c r="BP234" s="1572"/>
      <c r="BQ234" s="1572"/>
      <c r="BR234" s="1572"/>
      <c r="BS234" s="1572"/>
      <c r="BT234" s="1572"/>
      <c r="BU234" s="1572"/>
      <c r="BV234" s="1572"/>
      <c r="BW234" s="1572"/>
      <c r="BX234" s="1572"/>
      <c r="BY234" s="1572"/>
      <c r="BZ234" s="1572"/>
      <c r="CA234" s="1572"/>
      <c r="CB234" s="1572"/>
      <c r="CC234" s="1572"/>
      <c r="CD234" s="1572"/>
      <c r="CE234" s="1572"/>
      <c r="CF234" s="1572"/>
      <c r="CG234" s="1572"/>
      <c r="CH234" s="1572"/>
      <c r="CI234" s="1572"/>
      <c r="CJ234" s="1572"/>
      <c r="CK234" s="1572"/>
      <c r="CL234" s="1572"/>
      <c r="CM234" s="1572"/>
      <c r="CN234" s="1572"/>
      <c r="CO234" s="1572"/>
      <c r="CP234" s="1572"/>
      <c r="CQ234" s="1572"/>
      <c r="CR234" s="1572"/>
      <c r="CS234" s="1572"/>
      <c r="CT234" s="1572"/>
      <c r="CU234" s="1572"/>
      <c r="CV234" s="1572"/>
      <c r="CW234" s="1572"/>
      <c r="CX234" s="1572"/>
      <c r="CY234" s="1572"/>
      <c r="CZ234" s="1572"/>
      <c r="DA234" s="1572"/>
      <c r="DB234" s="1572"/>
      <c r="DC234" s="1572"/>
      <c r="DD234" s="1572"/>
    </row>
    <row r="235" spans="1:108" s="1573" customFormat="1" ht="41.25" customHeight="1" thickBot="1">
      <c r="A235" s="1617">
        <v>164</v>
      </c>
      <c r="B235" s="1447" t="s">
        <v>465</v>
      </c>
      <c r="C235" s="1447">
        <v>3110</v>
      </c>
      <c r="D235" s="1451">
        <v>5000</v>
      </c>
      <c r="E235" s="1600" t="s">
        <v>289</v>
      </c>
      <c r="F235" s="1669"/>
      <c r="G235" s="1445" t="s">
        <v>890</v>
      </c>
      <c r="H235" s="1447" t="s">
        <v>61</v>
      </c>
      <c r="I235" s="728"/>
      <c r="J235" s="969"/>
      <c r="K235" s="427"/>
      <c r="L235" s="1572"/>
      <c r="M235" s="1572"/>
      <c r="N235" s="1572"/>
      <c r="O235" s="1572"/>
      <c r="P235" s="1572"/>
      <c r="Q235" s="1572"/>
      <c r="R235" s="1572"/>
      <c r="S235" s="1572"/>
      <c r="T235" s="1572"/>
      <c r="U235" s="1572"/>
      <c r="V235" s="1572"/>
      <c r="W235" s="1572"/>
      <c r="X235" s="1572"/>
      <c r="Y235" s="1572"/>
      <c r="Z235" s="1572"/>
      <c r="AA235" s="1572"/>
      <c r="AB235" s="1572"/>
      <c r="AC235" s="1572"/>
      <c r="AD235" s="1572"/>
      <c r="AE235" s="1572"/>
      <c r="AF235" s="1572"/>
      <c r="AG235" s="1572"/>
      <c r="AH235" s="1572"/>
      <c r="AI235" s="1572"/>
      <c r="AJ235" s="1572"/>
      <c r="AK235" s="1572"/>
      <c r="AL235" s="1572"/>
      <c r="AM235" s="1572"/>
      <c r="AN235" s="1572"/>
      <c r="AO235" s="1572"/>
      <c r="AP235" s="1572"/>
      <c r="AQ235" s="1572"/>
      <c r="AR235" s="1572"/>
      <c r="AS235" s="1572"/>
      <c r="AT235" s="1572"/>
      <c r="AU235" s="1572"/>
      <c r="AV235" s="1572"/>
      <c r="AW235" s="1572"/>
      <c r="AX235" s="1572"/>
      <c r="AY235" s="1572"/>
      <c r="AZ235" s="1572"/>
      <c r="BA235" s="1572"/>
      <c r="BB235" s="1572"/>
      <c r="BC235" s="1572"/>
      <c r="BD235" s="1572"/>
      <c r="BE235" s="1572"/>
      <c r="BF235" s="1572"/>
      <c r="BG235" s="1572"/>
      <c r="BH235" s="1572"/>
      <c r="BI235" s="1572"/>
      <c r="BJ235" s="1572"/>
      <c r="BK235" s="1572"/>
      <c r="BL235" s="1572"/>
      <c r="BM235" s="1572"/>
      <c r="BN235" s="1572"/>
      <c r="BO235" s="1572"/>
      <c r="BP235" s="1572"/>
      <c r="BQ235" s="1572"/>
      <c r="BR235" s="1572"/>
      <c r="BS235" s="1572"/>
      <c r="BT235" s="1572"/>
      <c r="BU235" s="1572"/>
      <c r="BV235" s="1572"/>
      <c r="BW235" s="1572"/>
      <c r="BX235" s="1572"/>
      <c r="BY235" s="1572"/>
      <c r="BZ235" s="1572"/>
      <c r="CA235" s="1572"/>
      <c r="CB235" s="1572"/>
      <c r="CC235" s="1572"/>
      <c r="CD235" s="1572"/>
      <c r="CE235" s="1572"/>
      <c r="CF235" s="1572"/>
      <c r="CG235" s="1572"/>
      <c r="CH235" s="1572"/>
      <c r="CI235" s="1572"/>
      <c r="CJ235" s="1572"/>
      <c r="CK235" s="1572"/>
      <c r="CL235" s="1572"/>
      <c r="CM235" s="1572"/>
      <c r="CN235" s="1572"/>
      <c r="CO235" s="1572"/>
      <c r="CP235" s="1572"/>
      <c r="CQ235" s="1572"/>
      <c r="CR235" s="1572"/>
      <c r="CS235" s="1572"/>
      <c r="CT235" s="1572"/>
      <c r="CU235" s="1572"/>
      <c r="CV235" s="1572"/>
      <c r="CW235" s="1572"/>
      <c r="CX235" s="1572"/>
      <c r="CY235" s="1572"/>
      <c r="CZ235" s="1572"/>
      <c r="DA235" s="1572"/>
      <c r="DB235" s="1572"/>
      <c r="DC235" s="1572"/>
      <c r="DD235" s="1572"/>
    </row>
    <row r="236" spans="1:108" s="1573" customFormat="1" ht="22.5" customHeight="1" thickBot="1">
      <c r="A236" s="1674">
        <v>165</v>
      </c>
      <c r="B236" s="1447" t="s">
        <v>657</v>
      </c>
      <c r="C236" s="1447">
        <v>3110</v>
      </c>
      <c r="D236" s="1451">
        <v>116604.84</v>
      </c>
      <c r="E236" s="1600" t="s">
        <v>289</v>
      </c>
      <c r="F236" s="1669">
        <v>116604.84</v>
      </c>
      <c r="G236" s="1445" t="s">
        <v>890</v>
      </c>
      <c r="H236" s="1575" t="s">
        <v>656</v>
      </c>
      <c r="I236" s="728"/>
      <c r="J236" s="969"/>
      <c r="K236" s="427"/>
      <c r="L236" s="1572"/>
      <c r="M236" s="1572"/>
      <c r="N236" s="1572"/>
      <c r="O236" s="1572"/>
      <c r="P236" s="1572"/>
      <c r="Q236" s="1572"/>
      <c r="R236" s="1572"/>
      <c r="S236" s="1572"/>
      <c r="T236" s="1572"/>
      <c r="U236" s="1572"/>
      <c r="V236" s="1572"/>
      <c r="W236" s="1572"/>
      <c r="X236" s="1572"/>
      <c r="Y236" s="1572"/>
      <c r="Z236" s="1572"/>
      <c r="AA236" s="1572"/>
      <c r="AB236" s="1572"/>
      <c r="AC236" s="1572"/>
      <c r="AD236" s="1572"/>
      <c r="AE236" s="1572"/>
      <c r="AF236" s="1572"/>
      <c r="AG236" s="1572"/>
      <c r="AH236" s="1572"/>
      <c r="AI236" s="1572"/>
      <c r="AJ236" s="1572"/>
      <c r="AK236" s="1572"/>
      <c r="AL236" s="1572"/>
      <c r="AM236" s="1572"/>
      <c r="AN236" s="1572"/>
      <c r="AO236" s="1572"/>
      <c r="AP236" s="1572"/>
      <c r="AQ236" s="1572"/>
      <c r="AR236" s="1572"/>
      <c r="AS236" s="1572"/>
      <c r="AT236" s="1572"/>
      <c r="AU236" s="1572"/>
      <c r="AV236" s="1572"/>
      <c r="AW236" s="1572"/>
      <c r="AX236" s="1572"/>
      <c r="AY236" s="1572"/>
      <c r="AZ236" s="1572"/>
      <c r="BA236" s="1572"/>
      <c r="BB236" s="1572"/>
      <c r="BC236" s="1572"/>
      <c r="BD236" s="1572"/>
      <c r="BE236" s="1572"/>
      <c r="BF236" s="1572"/>
      <c r="BG236" s="1572"/>
      <c r="BH236" s="1572"/>
      <c r="BI236" s="1572"/>
      <c r="BJ236" s="1572"/>
      <c r="BK236" s="1572"/>
      <c r="BL236" s="1572"/>
      <c r="BM236" s="1572"/>
      <c r="BN236" s="1572"/>
      <c r="BO236" s="1572"/>
      <c r="BP236" s="1572"/>
      <c r="BQ236" s="1572"/>
      <c r="BR236" s="1572"/>
      <c r="BS236" s="1572"/>
      <c r="BT236" s="1572"/>
      <c r="BU236" s="1572"/>
      <c r="BV236" s="1572"/>
      <c r="BW236" s="1572"/>
      <c r="BX236" s="1572"/>
      <c r="BY236" s="1572"/>
      <c r="BZ236" s="1572"/>
      <c r="CA236" s="1572"/>
      <c r="CB236" s="1572"/>
      <c r="CC236" s="1572"/>
      <c r="CD236" s="1572"/>
      <c r="CE236" s="1572"/>
      <c r="CF236" s="1572"/>
      <c r="CG236" s="1572"/>
      <c r="CH236" s="1572"/>
      <c r="CI236" s="1572"/>
      <c r="CJ236" s="1572"/>
      <c r="CK236" s="1572"/>
      <c r="CL236" s="1572"/>
      <c r="CM236" s="1572"/>
      <c r="CN236" s="1572"/>
      <c r="CO236" s="1572"/>
      <c r="CP236" s="1572"/>
      <c r="CQ236" s="1572"/>
      <c r="CR236" s="1572"/>
      <c r="CS236" s="1572"/>
      <c r="CT236" s="1572"/>
      <c r="CU236" s="1572"/>
      <c r="CV236" s="1572"/>
      <c r="CW236" s="1572"/>
      <c r="CX236" s="1572"/>
      <c r="CY236" s="1572"/>
      <c r="CZ236" s="1572"/>
      <c r="DA236" s="1572"/>
      <c r="DB236" s="1572"/>
      <c r="DC236" s="1572"/>
      <c r="DD236" s="1572"/>
    </row>
    <row r="237" spans="1:108" s="1573" customFormat="1" ht="25.5" customHeight="1" hidden="1">
      <c r="A237" s="1617">
        <v>166</v>
      </c>
      <c r="B237" s="1447" t="s">
        <v>141</v>
      </c>
      <c r="C237" s="1447">
        <v>3110</v>
      </c>
      <c r="D237" s="1451"/>
      <c r="E237" s="1600" t="s">
        <v>289</v>
      </c>
      <c r="F237" s="1670"/>
      <c r="G237" s="1442"/>
      <c r="H237" s="1442"/>
      <c r="I237" s="811"/>
      <c r="J237" s="969"/>
      <c r="K237" s="427"/>
      <c r="L237" s="1572"/>
      <c r="M237" s="1572"/>
      <c r="N237" s="1572"/>
      <c r="O237" s="1572"/>
      <c r="P237" s="1572"/>
      <c r="Q237" s="1572"/>
      <c r="R237" s="1572"/>
      <c r="S237" s="1572"/>
      <c r="T237" s="1572"/>
      <c r="U237" s="1572"/>
      <c r="V237" s="1572"/>
      <c r="W237" s="1572"/>
      <c r="X237" s="1572"/>
      <c r="Y237" s="1572"/>
      <c r="Z237" s="1572"/>
      <c r="AA237" s="1572"/>
      <c r="AB237" s="1572"/>
      <c r="AC237" s="1572"/>
      <c r="AD237" s="1572"/>
      <c r="AE237" s="1572"/>
      <c r="AF237" s="1572"/>
      <c r="AG237" s="1572"/>
      <c r="AH237" s="1572"/>
      <c r="AI237" s="1572"/>
      <c r="AJ237" s="1572"/>
      <c r="AK237" s="1572"/>
      <c r="AL237" s="1572"/>
      <c r="AM237" s="1572"/>
      <c r="AN237" s="1572"/>
      <c r="AO237" s="1572"/>
      <c r="AP237" s="1572"/>
      <c r="AQ237" s="1572"/>
      <c r="AR237" s="1572"/>
      <c r="AS237" s="1572"/>
      <c r="AT237" s="1572"/>
      <c r="AU237" s="1572"/>
      <c r="AV237" s="1572"/>
      <c r="AW237" s="1572"/>
      <c r="AX237" s="1572"/>
      <c r="AY237" s="1572"/>
      <c r="AZ237" s="1572"/>
      <c r="BA237" s="1572"/>
      <c r="BB237" s="1572"/>
      <c r="BC237" s="1572"/>
      <c r="BD237" s="1572"/>
      <c r="BE237" s="1572"/>
      <c r="BF237" s="1572"/>
      <c r="BG237" s="1572"/>
      <c r="BH237" s="1572"/>
      <c r="BI237" s="1572"/>
      <c r="BJ237" s="1572"/>
      <c r="BK237" s="1572"/>
      <c r="BL237" s="1572"/>
      <c r="BM237" s="1572"/>
      <c r="BN237" s="1572"/>
      <c r="BO237" s="1572"/>
      <c r="BP237" s="1572"/>
      <c r="BQ237" s="1572"/>
      <c r="BR237" s="1572"/>
      <c r="BS237" s="1572"/>
      <c r="BT237" s="1572"/>
      <c r="BU237" s="1572"/>
      <c r="BV237" s="1572"/>
      <c r="BW237" s="1572"/>
      <c r="BX237" s="1572"/>
      <c r="BY237" s="1572"/>
      <c r="BZ237" s="1572"/>
      <c r="CA237" s="1572"/>
      <c r="CB237" s="1572"/>
      <c r="CC237" s="1572"/>
      <c r="CD237" s="1572"/>
      <c r="CE237" s="1572"/>
      <c r="CF237" s="1572"/>
      <c r="CG237" s="1572"/>
      <c r="CH237" s="1572"/>
      <c r="CI237" s="1572"/>
      <c r="CJ237" s="1572"/>
      <c r="CK237" s="1572"/>
      <c r="CL237" s="1572"/>
      <c r="CM237" s="1572"/>
      <c r="CN237" s="1572"/>
      <c r="CO237" s="1572"/>
      <c r="CP237" s="1572"/>
      <c r="CQ237" s="1572"/>
      <c r="CR237" s="1572"/>
      <c r="CS237" s="1572"/>
      <c r="CT237" s="1572"/>
      <c r="CU237" s="1572"/>
      <c r="CV237" s="1572"/>
      <c r="CW237" s="1572"/>
      <c r="CX237" s="1572"/>
      <c r="CY237" s="1572"/>
      <c r="CZ237" s="1572"/>
      <c r="DA237" s="1572"/>
      <c r="DB237" s="1572"/>
      <c r="DC237" s="1572"/>
      <c r="DD237" s="1572"/>
    </row>
    <row r="238" spans="1:11" s="1572" customFormat="1" ht="83.25" customHeight="1">
      <c r="A238" s="1674">
        <v>166</v>
      </c>
      <c r="B238" s="1447" t="s">
        <v>466</v>
      </c>
      <c r="C238" s="1447">
        <v>3110</v>
      </c>
      <c r="D238" s="1451">
        <v>10000</v>
      </c>
      <c r="E238" s="1600" t="s">
        <v>289</v>
      </c>
      <c r="F238" s="1590"/>
      <c r="G238" s="1447" t="s">
        <v>890</v>
      </c>
      <c r="H238" s="1447" t="s">
        <v>893</v>
      </c>
      <c r="I238" s="728"/>
      <c r="J238" s="969"/>
      <c r="K238" s="59"/>
    </row>
    <row r="239" spans="1:108" s="1573" customFormat="1" ht="60.75" customHeight="1">
      <c r="A239" s="1617">
        <v>167</v>
      </c>
      <c r="B239" s="1447" t="s">
        <v>519</v>
      </c>
      <c r="C239" s="1447">
        <v>3110</v>
      </c>
      <c r="D239" s="1451">
        <v>6499.8</v>
      </c>
      <c r="E239" s="1600" t="s">
        <v>289</v>
      </c>
      <c r="F239" s="1565">
        <v>6499.8</v>
      </c>
      <c r="G239" s="1445" t="s">
        <v>890</v>
      </c>
      <c r="H239" s="1445" t="s">
        <v>899</v>
      </c>
      <c r="I239" s="550"/>
      <c r="J239" s="970"/>
      <c r="M239" s="1572"/>
      <c r="N239" s="1572"/>
      <c r="O239" s="1572"/>
      <c r="P239" s="1572"/>
      <c r="Q239" s="1572"/>
      <c r="R239" s="1572"/>
      <c r="S239" s="1572"/>
      <c r="T239" s="1572"/>
      <c r="U239" s="1572"/>
      <c r="V239" s="1572"/>
      <c r="W239" s="1572"/>
      <c r="X239" s="1572"/>
      <c r="Y239" s="1572"/>
      <c r="Z239" s="1572"/>
      <c r="AA239" s="1572"/>
      <c r="AB239" s="1572"/>
      <c r="AC239" s="1572"/>
      <c r="AD239" s="1572"/>
      <c r="AE239" s="1572"/>
      <c r="AF239" s="1572"/>
      <c r="AG239" s="1572"/>
      <c r="AH239" s="1572"/>
      <c r="AI239" s="1572"/>
      <c r="AJ239" s="1572"/>
      <c r="AK239" s="1572"/>
      <c r="AL239" s="1572"/>
      <c r="AM239" s="1572"/>
      <c r="AN239" s="1572"/>
      <c r="AO239" s="1572"/>
      <c r="AP239" s="1572"/>
      <c r="AQ239" s="1572"/>
      <c r="AR239" s="1572"/>
      <c r="AS239" s="1572"/>
      <c r="AT239" s="1572"/>
      <c r="AU239" s="1572"/>
      <c r="AV239" s="1572"/>
      <c r="AW239" s="1572"/>
      <c r="AX239" s="1572"/>
      <c r="AY239" s="1572"/>
      <c r="AZ239" s="1572"/>
      <c r="BA239" s="1572"/>
      <c r="BB239" s="1572"/>
      <c r="BC239" s="1572"/>
      <c r="BD239" s="1572"/>
      <c r="BE239" s="1572"/>
      <c r="BF239" s="1572"/>
      <c r="BG239" s="1572"/>
      <c r="BH239" s="1572"/>
      <c r="BI239" s="1572"/>
      <c r="BJ239" s="1572"/>
      <c r="BK239" s="1572"/>
      <c r="BL239" s="1572"/>
      <c r="BM239" s="1572"/>
      <c r="BN239" s="1572"/>
      <c r="BO239" s="1572"/>
      <c r="BP239" s="1572"/>
      <c r="BQ239" s="1572"/>
      <c r="BR239" s="1572"/>
      <c r="BS239" s="1572"/>
      <c r="BT239" s="1572"/>
      <c r="BU239" s="1572"/>
      <c r="BV239" s="1572"/>
      <c r="BW239" s="1572"/>
      <c r="BX239" s="1572"/>
      <c r="BY239" s="1572"/>
      <c r="BZ239" s="1572"/>
      <c r="CA239" s="1572"/>
      <c r="CB239" s="1572"/>
      <c r="CC239" s="1572"/>
      <c r="CD239" s="1572"/>
      <c r="CE239" s="1572"/>
      <c r="CF239" s="1572"/>
      <c r="CG239" s="1572"/>
      <c r="CH239" s="1572"/>
      <c r="CI239" s="1572"/>
      <c r="CJ239" s="1572"/>
      <c r="CK239" s="1572"/>
      <c r="CL239" s="1572"/>
      <c r="CM239" s="1572"/>
      <c r="CN239" s="1572"/>
      <c r="CO239" s="1572"/>
      <c r="CP239" s="1572"/>
      <c r="CQ239" s="1572"/>
      <c r="CR239" s="1572"/>
      <c r="CS239" s="1572"/>
      <c r="CT239" s="1572"/>
      <c r="CU239" s="1572"/>
      <c r="CV239" s="1572"/>
      <c r="CW239" s="1572"/>
      <c r="CX239" s="1572"/>
      <c r="CY239" s="1572"/>
      <c r="CZ239" s="1572"/>
      <c r="DA239" s="1572"/>
      <c r="DB239" s="1572"/>
      <c r="DC239" s="1572"/>
      <c r="DD239" s="1572"/>
    </row>
    <row r="240" spans="1:108" s="1573" customFormat="1" ht="131.25" hidden="1">
      <c r="A240" s="1678">
        <v>186</v>
      </c>
      <c r="B240" s="1579" t="s">
        <v>100</v>
      </c>
      <c r="C240" s="1447">
        <v>3110</v>
      </c>
      <c r="D240" s="1583"/>
      <c r="E240" s="1600" t="s">
        <v>289</v>
      </c>
      <c r="F240" s="1511"/>
      <c r="G240" s="1445"/>
      <c r="H240" s="1445" t="s">
        <v>899</v>
      </c>
      <c r="I240" s="550"/>
      <c r="J240" s="970"/>
      <c r="M240" s="1572"/>
      <c r="N240" s="1572"/>
      <c r="O240" s="1572"/>
      <c r="P240" s="1572"/>
      <c r="Q240" s="1572"/>
      <c r="R240" s="1572"/>
      <c r="S240" s="1572"/>
      <c r="T240" s="1572"/>
      <c r="U240" s="1572"/>
      <c r="V240" s="1572"/>
      <c r="W240" s="1572"/>
      <c r="X240" s="1572"/>
      <c r="Y240" s="1572"/>
      <c r="Z240" s="1572"/>
      <c r="AA240" s="1572"/>
      <c r="AB240" s="1572"/>
      <c r="AC240" s="1572"/>
      <c r="AD240" s="1572"/>
      <c r="AE240" s="1572"/>
      <c r="AF240" s="1572"/>
      <c r="AG240" s="1572"/>
      <c r="AH240" s="1572"/>
      <c r="AI240" s="1572"/>
      <c r="AJ240" s="1572"/>
      <c r="AK240" s="1572"/>
      <c r="AL240" s="1572"/>
      <c r="AM240" s="1572"/>
      <c r="AN240" s="1572"/>
      <c r="AO240" s="1572"/>
      <c r="AP240" s="1572"/>
      <c r="AQ240" s="1572"/>
      <c r="AR240" s="1572"/>
      <c r="AS240" s="1572"/>
      <c r="AT240" s="1572"/>
      <c r="AU240" s="1572"/>
      <c r="AV240" s="1572"/>
      <c r="AW240" s="1572"/>
      <c r="AX240" s="1572"/>
      <c r="AY240" s="1572"/>
      <c r="AZ240" s="1572"/>
      <c r="BA240" s="1572"/>
      <c r="BB240" s="1572"/>
      <c r="BC240" s="1572"/>
      <c r="BD240" s="1572"/>
      <c r="BE240" s="1572"/>
      <c r="BF240" s="1572"/>
      <c r="BG240" s="1572"/>
      <c r="BH240" s="1572"/>
      <c r="BI240" s="1572"/>
      <c r="BJ240" s="1572"/>
      <c r="BK240" s="1572"/>
      <c r="BL240" s="1572"/>
      <c r="BM240" s="1572"/>
      <c r="BN240" s="1572"/>
      <c r="BO240" s="1572"/>
      <c r="BP240" s="1572"/>
      <c r="BQ240" s="1572"/>
      <c r="BR240" s="1572"/>
      <c r="BS240" s="1572"/>
      <c r="BT240" s="1572"/>
      <c r="BU240" s="1572"/>
      <c r="BV240" s="1572"/>
      <c r="BW240" s="1572"/>
      <c r="BX240" s="1572"/>
      <c r="BY240" s="1572"/>
      <c r="BZ240" s="1572"/>
      <c r="CA240" s="1572"/>
      <c r="CB240" s="1572"/>
      <c r="CC240" s="1572"/>
      <c r="CD240" s="1572"/>
      <c r="CE240" s="1572"/>
      <c r="CF240" s="1572"/>
      <c r="CG240" s="1572"/>
      <c r="CH240" s="1572"/>
      <c r="CI240" s="1572"/>
      <c r="CJ240" s="1572"/>
      <c r="CK240" s="1572"/>
      <c r="CL240" s="1572"/>
      <c r="CM240" s="1572"/>
      <c r="CN240" s="1572"/>
      <c r="CO240" s="1572"/>
      <c r="CP240" s="1572"/>
      <c r="CQ240" s="1572"/>
      <c r="CR240" s="1572"/>
      <c r="CS240" s="1572"/>
      <c r="CT240" s="1572"/>
      <c r="CU240" s="1572"/>
      <c r="CV240" s="1572"/>
      <c r="CW240" s="1572"/>
      <c r="CX240" s="1572"/>
      <c r="CY240" s="1572"/>
      <c r="CZ240" s="1572"/>
      <c r="DA240" s="1572"/>
      <c r="DB240" s="1572"/>
      <c r="DC240" s="1572"/>
      <c r="DD240" s="1572"/>
    </row>
    <row r="241" spans="1:108" s="1573" customFormat="1" ht="187.5" hidden="1">
      <c r="A241" s="1678">
        <v>187</v>
      </c>
      <c r="B241" s="1579" t="s">
        <v>152</v>
      </c>
      <c r="C241" s="1447">
        <v>3110</v>
      </c>
      <c r="D241" s="1583"/>
      <c r="E241" s="1600" t="s">
        <v>289</v>
      </c>
      <c r="F241" s="1511"/>
      <c r="G241" s="1445"/>
      <c r="H241" s="1445" t="s">
        <v>178</v>
      </c>
      <c r="I241" s="550"/>
      <c r="J241" s="970"/>
      <c r="M241" s="1572"/>
      <c r="N241" s="1572"/>
      <c r="O241" s="1572"/>
      <c r="P241" s="1572"/>
      <c r="Q241" s="1572"/>
      <c r="R241" s="1572"/>
      <c r="S241" s="1572"/>
      <c r="T241" s="1572"/>
      <c r="U241" s="1572"/>
      <c r="V241" s="1572"/>
      <c r="W241" s="1572"/>
      <c r="X241" s="1572"/>
      <c r="Y241" s="1572"/>
      <c r="Z241" s="1572"/>
      <c r="AA241" s="1572"/>
      <c r="AB241" s="1572"/>
      <c r="AC241" s="1572"/>
      <c r="AD241" s="1572"/>
      <c r="AE241" s="1572"/>
      <c r="AF241" s="1572"/>
      <c r="AG241" s="1572"/>
      <c r="AH241" s="1572"/>
      <c r="AI241" s="1572"/>
      <c r="AJ241" s="1572"/>
      <c r="AK241" s="1572"/>
      <c r="AL241" s="1572"/>
      <c r="AM241" s="1572"/>
      <c r="AN241" s="1572"/>
      <c r="AO241" s="1572"/>
      <c r="AP241" s="1572"/>
      <c r="AQ241" s="1572"/>
      <c r="AR241" s="1572"/>
      <c r="AS241" s="1572"/>
      <c r="AT241" s="1572"/>
      <c r="AU241" s="1572"/>
      <c r="AV241" s="1572"/>
      <c r="AW241" s="1572"/>
      <c r="AX241" s="1572"/>
      <c r="AY241" s="1572"/>
      <c r="AZ241" s="1572"/>
      <c r="BA241" s="1572"/>
      <c r="BB241" s="1572"/>
      <c r="BC241" s="1572"/>
      <c r="BD241" s="1572"/>
      <c r="BE241" s="1572"/>
      <c r="BF241" s="1572"/>
      <c r="BG241" s="1572"/>
      <c r="BH241" s="1572"/>
      <c r="BI241" s="1572"/>
      <c r="BJ241" s="1572"/>
      <c r="BK241" s="1572"/>
      <c r="BL241" s="1572"/>
      <c r="BM241" s="1572"/>
      <c r="BN241" s="1572"/>
      <c r="BO241" s="1572"/>
      <c r="BP241" s="1572"/>
      <c r="BQ241" s="1572"/>
      <c r="BR241" s="1572"/>
      <c r="BS241" s="1572"/>
      <c r="BT241" s="1572"/>
      <c r="BU241" s="1572"/>
      <c r="BV241" s="1572"/>
      <c r="BW241" s="1572"/>
      <c r="BX241" s="1572"/>
      <c r="BY241" s="1572"/>
      <c r="BZ241" s="1572"/>
      <c r="CA241" s="1572"/>
      <c r="CB241" s="1572"/>
      <c r="CC241" s="1572"/>
      <c r="CD241" s="1572"/>
      <c r="CE241" s="1572"/>
      <c r="CF241" s="1572"/>
      <c r="CG241" s="1572"/>
      <c r="CH241" s="1572"/>
      <c r="CI241" s="1572"/>
      <c r="CJ241" s="1572"/>
      <c r="CK241" s="1572"/>
      <c r="CL241" s="1572"/>
      <c r="CM241" s="1572"/>
      <c r="CN241" s="1572"/>
      <c r="CO241" s="1572"/>
      <c r="CP241" s="1572"/>
      <c r="CQ241" s="1572"/>
      <c r="CR241" s="1572"/>
      <c r="CS241" s="1572"/>
      <c r="CT241" s="1572"/>
      <c r="CU241" s="1572"/>
      <c r="CV241" s="1572"/>
      <c r="CW241" s="1572"/>
      <c r="CX241" s="1572"/>
      <c r="CY241" s="1572"/>
      <c r="CZ241" s="1572"/>
      <c r="DA241" s="1572"/>
      <c r="DB241" s="1572"/>
      <c r="DC241" s="1572"/>
      <c r="DD241" s="1572"/>
    </row>
    <row r="242" spans="1:108" s="1573" customFormat="1" ht="131.25">
      <c r="A242" s="1678">
        <v>168</v>
      </c>
      <c r="B242" s="1579" t="s">
        <v>518</v>
      </c>
      <c r="C242" s="1447">
        <v>3110</v>
      </c>
      <c r="D242" s="1583">
        <v>118117.8</v>
      </c>
      <c r="E242" s="1600" t="s">
        <v>289</v>
      </c>
      <c r="F242" s="1671">
        <v>118117.8</v>
      </c>
      <c r="G242" s="1445" t="s">
        <v>890</v>
      </c>
      <c r="H242" s="1445" t="s">
        <v>467</v>
      </c>
      <c r="I242" s="550"/>
      <c r="J242" s="970"/>
      <c r="M242" s="1572"/>
      <c r="N242" s="1572"/>
      <c r="O242" s="1572"/>
      <c r="P242" s="1572"/>
      <c r="Q242" s="1572"/>
      <c r="R242" s="1572"/>
      <c r="S242" s="1572"/>
      <c r="T242" s="1572"/>
      <c r="U242" s="1572"/>
      <c r="V242" s="1572"/>
      <c r="W242" s="1572"/>
      <c r="X242" s="1572"/>
      <c r="Y242" s="1572"/>
      <c r="Z242" s="1572"/>
      <c r="AA242" s="1572"/>
      <c r="AB242" s="1572"/>
      <c r="AC242" s="1572"/>
      <c r="AD242" s="1572"/>
      <c r="AE242" s="1572"/>
      <c r="AF242" s="1572"/>
      <c r="AG242" s="1572"/>
      <c r="AH242" s="1572"/>
      <c r="AI242" s="1572"/>
      <c r="AJ242" s="1572"/>
      <c r="AK242" s="1572"/>
      <c r="AL242" s="1572"/>
      <c r="AM242" s="1572"/>
      <c r="AN242" s="1572"/>
      <c r="AO242" s="1572"/>
      <c r="AP242" s="1572"/>
      <c r="AQ242" s="1572"/>
      <c r="AR242" s="1572"/>
      <c r="AS242" s="1572"/>
      <c r="AT242" s="1572"/>
      <c r="AU242" s="1572"/>
      <c r="AV242" s="1572"/>
      <c r="AW242" s="1572"/>
      <c r="AX242" s="1572"/>
      <c r="AY242" s="1572"/>
      <c r="AZ242" s="1572"/>
      <c r="BA242" s="1572"/>
      <c r="BB242" s="1572"/>
      <c r="BC242" s="1572"/>
      <c r="BD242" s="1572"/>
      <c r="BE242" s="1572"/>
      <c r="BF242" s="1572"/>
      <c r="BG242" s="1572"/>
      <c r="BH242" s="1572"/>
      <c r="BI242" s="1572"/>
      <c r="BJ242" s="1572"/>
      <c r="BK242" s="1572"/>
      <c r="BL242" s="1572"/>
      <c r="BM242" s="1572"/>
      <c r="BN242" s="1572"/>
      <c r="BO242" s="1572"/>
      <c r="BP242" s="1572"/>
      <c r="BQ242" s="1572"/>
      <c r="BR242" s="1572"/>
      <c r="BS242" s="1572"/>
      <c r="BT242" s="1572"/>
      <c r="BU242" s="1572"/>
      <c r="BV242" s="1572"/>
      <c r="BW242" s="1572"/>
      <c r="BX242" s="1572"/>
      <c r="BY242" s="1572"/>
      <c r="BZ242" s="1572"/>
      <c r="CA242" s="1572"/>
      <c r="CB242" s="1572"/>
      <c r="CC242" s="1572"/>
      <c r="CD242" s="1572"/>
      <c r="CE242" s="1572"/>
      <c r="CF242" s="1572"/>
      <c r="CG242" s="1572"/>
      <c r="CH242" s="1572"/>
      <c r="CI242" s="1572"/>
      <c r="CJ242" s="1572"/>
      <c r="CK242" s="1572"/>
      <c r="CL242" s="1572"/>
      <c r="CM242" s="1572"/>
      <c r="CN242" s="1572"/>
      <c r="CO242" s="1572"/>
      <c r="CP242" s="1572"/>
      <c r="CQ242" s="1572"/>
      <c r="CR242" s="1572"/>
      <c r="CS242" s="1572"/>
      <c r="CT242" s="1572"/>
      <c r="CU242" s="1572"/>
      <c r="CV242" s="1572"/>
      <c r="CW242" s="1572"/>
      <c r="CX242" s="1572"/>
      <c r="CY242" s="1572"/>
      <c r="CZ242" s="1572"/>
      <c r="DA242" s="1572"/>
      <c r="DB242" s="1572"/>
      <c r="DC242" s="1572"/>
      <c r="DD242" s="1572"/>
    </row>
    <row r="243" spans="1:108" s="1573" customFormat="1" ht="63" customHeight="1">
      <c r="A243" s="1678">
        <v>169</v>
      </c>
      <c r="B243" s="1447" t="s">
        <v>364</v>
      </c>
      <c r="C243" s="1447">
        <v>3110</v>
      </c>
      <c r="D243" s="1583">
        <v>26782.26</v>
      </c>
      <c r="E243" s="1600" t="s">
        <v>289</v>
      </c>
      <c r="F243" s="1672">
        <v>26782.26</v>
      </c>
      <c r="G243" s="1558"/>
      <c r="H243" s="1561" t="s">
        <v>365</v>
      </c>
      <c r="I243" s="550"/>
      <c r="J243" s="970"/>
      <c r="M243" s="1572"/>
      <c r="N243" s="1572"/>
      <c r="O243" s="1572"/>
      <c r="P243" s="1572"/>
      <c r="Q243" s="1572"/>
      <c r="R243" s="1572"/>
      <c r="S243" s="1572"/>
      <c r="T243" s="1572"/>
      <c r="U243" s="1572"/>
      <c r="V243" s="1572"/>
      <c r="W243" s="1572"/>
      <c r="X243" s="1572"/>
      <c r="Y243" s="1572"/>
      <c r="Z243" s="1572"/>
      <c r="AA243" s="1572"/>
      <c r="AB243" s="1572"/>
      <c r="AC243" s="1572"/>
      <c r="AD243" s="1572"/>
      <c r="AE243" s="1572"/>
      <c r="AF243" s="1572"/>
      <c r="AG243" s="1572"/>
      <c r="AH243" s="1572"/>
      <c r="AI243" s="1572"/>
      <c r="AJ243" s="1572"/>
      <c r="AK243" s="1572"/>
      <c r="AL243" s="1572"/>
      <c r="AM243" s="1572"/>
      <c r="AN243" s="1572"/>
      <c r="AO243" s="1572"/>
      <c r="AP243" s="1572"/>
      <c r="AQ243" s="1572"/>
      <c r="AR243" s="1572"/>
      <c r="AS243" s="1572"/>
      <c r="AT243" s="1572"/>
      <c r="AU243" s="1572"/>
      <c r="AV243" s="1572"/>
      <c r="AW243" s="1572"/>
      <c r="AX243" s="1572"/>
      <c r="AY243" s="1572"/>
      <c r="AZ243" s="1572"/>
      <c r="BA243" s="1572"/>
      <c r="BB243" s="1572"/>
      <c r="BC243" s="1572"/>
      <c r="BD243" s="1572"/>
      <c r="BE243" s="1572"/>
      <c r="BF243" s="1572"/>
      <c r="BG243" s="1572"/>
      <c r="BH243" s="1572"/>
      <c r="BI243" s="1572"/>
      <c r="BJ243" s="1572"/>
      <c r="BK243" s="1572"/>
      <c r="BL243" s="1572"/>
      <c r="BM243" s="1572"/>
      <c r="BN243" s="1572"/>
      <c r="BO243" s="1572"/>
      <c r="BP243" s="1572"/>
      <c r="BQ243" s="1572"/>
      <c r="BR243" s="1572"/>
      <c r="BS243" s="1572"/>
      <c r="BT243" s="1572"/>
      <c r="BU243" s="1572"/>
      <c r="BV243" s="1572"/>
      <c r="BW243" s="1572"/>
      <c r="BX243" s="1572"/>
      <c r="BY243" s="1572"/>
      <c r="BZ243" s="1572"/>
      <c r="CA243" s="1572"/>
      <c r="CB243" s="1572"/>
      <c r="CC243" s="1572"/>
      <c r="CD243" s="1572"/>
      <c r="CE243" s="1572"/>
      <c r="CF243" s="1572"/>
      <c r="CG243" s="1572"/>
      <c r="CH243" s="1572"/>
      <c r="CI243" s="1572"/>
      <c r="CJ243" s="1572"/>
      <c r="CK243" s="1572"/>
      <c r="CL243" s="1572"/>
      <c r="CM243" s="1572"/>
      <c r="CN243" s="1572"/>
      <c r="CO243" s="1572"/>
      <c r="CP243" s="1572"/>
      <c r="CQ243" s="1572"/>
      <c r="CR243" s="1572"/>
      <c r="CS243" s="1572"/>
      <c r="CT243" s="1572"/>
      <c r="CU243" s="1572"/>
      <c r="CV243" s="1572"/>
      <c r="CW243" s="1572"/>
      <c r="CX243" s="1572"/>
      <c r="CY243" s="1572"/>
      <c r="CZ243" s="1572"/>
      <c r="DA243" s="1572"/>
      <c r="DB243" s="1572"/>
      <c r="DC243" s="1572"/>
      <c r="DD243" s="1572"/>
    </row>
    <row r="244" spans="1:108" s="1573" customFormat="1" ht="38.25" customHeight="1">
      <c r="A244" s="1678">
        <v>170</v>
      </c>
      <c r="B244" s="1658" t="s">
        <v>1172</v>
      </c>
      <c r="C244" s="1447">
        <v>3110</v>
      </c>
      <c r="D244" s="1583">
        <v>73800</v>
      </c>
      <c r="E244" s="1600" t="s">
        <v>289</v>
      </c>
      <c r="F244" s="1567">
        <v>73800</v>
      </c>
      <c r="G244" s="1558"/>
      <c r="H244" s="1557" t="s">
        <v>273</v>
      </c>
      <c r="I244" s="550"/>
      <c r="J244" s="970"/>
      <c r="M244" s="1572"/>
      <c r="N244" s="1572"/>
      <c r="O244" s="1572"/>
      <c r="P244" s="1572"/>
      <c r="Q244" s="1572"/>
      <c r="R244" s="1572"/>
      <c r="S244" s="1572"/>
      <c r="T244" s="1572"/>
      <c r="U244" s="1572"/>
      <c r="V244" s="1572"/>
      <c r="W244" s="1572"/>
      <c r="X244" s="1572"/>
      <c r="Y244" s="1572"/>
      <c r="Z244" s="1572"/>
      <c r="AA244" s="1572"/>
      <c r="AB244" s="1572"/>
      <c r="AC244" s="1572"/>
      <c r="AD244" s="1572"/>
      <c r="AE244" s="1572"/>
      <c r="AF244" s="1572"/>
      <c r="AG244" s="1572"/>
      <c r="AH244" s="1572"/>
      <c r="AI244" s="1572"/>
      <c r="AJ244" s="1572"/>
      <c r="AK244" s="1572"/>
      <c r="AL244" s="1572"/>
      <c r="AM244" s="1572"/>
      <c r="AN244" s="1572"/>
      <c r="AO244" s="1572"/>
      <c r="AP244" s="1572"/>
      <c r="AQ244" s="1572"/>
      <c r="AR244" s="1572"/>
      <c r="AS244" s="1572"/>
      <c r="AT244" s="1572"/>
      <c r="AU244" s="1572"/>
      <c r="AV244" s="1572"/>
      <c r="AW244" s="1572"/>
      <c r="AX244" s="1572"/>
      <c r="AY244" s="1572"/>
      <c r="AZ244" s="1572"/>
      <c r="BA244" s="1572"/>
      <c r="BB244" s="1572"/>
      <c r="BC244" s="1572"/>
      <c r="BD244" s="1572"/>
      <c r="BE244" s="1572"/>
      <c r="BF244" s="1572"/>
      <c r="BG244" s="1572"/>
      <c r="BH244" s="1572"/>
      <c r="BI244" s="1572"/>
      <c r="BJ244" s="1572"/>
      <c r="BK244" s="1572"/>
      <c r="BL244" s="1572"/>
      <c r="BM244" s="1572"/>
      <c r="BN244" s="1572"/>
      <c r="BO244" s="1572"/>
      <c r="BP244" s="1572"/>
      <c r="BQ244" s="1572"/>
      <c r="BR244" s="1572"/>
      <c r="BS244" s="1572"/>
      <c r="BT244" s="1572"/>
      <c r="BU244" s="1572"/>
      <c r="BV244" s="1572"/>
      <c r="BW244" s="1572"/>
      <c r="BX244" s="1572"/>
      <c r="BY244" s="1572"/>
      <c r="BZ244" s="1572"/>
      <c r="CA244" s="1572"/>
      <c r="CB244" s="1572"/>
      <c r="CC244" s="1572"/>
      <c r="CD244" s="1572"/>
      <c r="CE244" s="1572"/>
      <c r="CF244" s="1572"/>
      <c r="CG244" s="1572"/>
      <c r="CH244" s="1572"/>
      <c r="CI244" s="1572"/>
      <c r="CJ244" s="1572"/>
      <c r="CK244" s="1572"/>
      <c r="CL244" s="1572"/>
      <c r="CM244" s="1572"/>
      <c r="CN244" s="1572"/>
      <c r="CO244" s="1572"/>
      <c r="CP244" s="1572"/>
      <c r="CQ244" s="1572"/>
      <c r="CR244" s="1572"/>
      <c r="CS244" s="1572"/>
      <c r="CT244" s="1572"/>
      <c r="CU244" s="1572"/>
      <c r="CV244" s="1572"/>
      <c r="CW244" s="1572"/>
      <c r="CX244" s="1572"/>
      <c r="CY244" s="1572"/>
      <c r="CZ244" s="1572"/>
      <c r="DA244" s="1572"/>
      <c r="DB244" s="1572"/>
      <c r="DC244" s="1572"/>
      <c r="DD244" s="1572"/>
    </row>
    <row r="245" spans="1:108" s="1573" customFormat="1" ht="48" customHeight="1" thickBot="1">
      <c r="A245" s="1679">
        <v>171</v>
      </c>
      <c r="B245" s="1603" t="s">
        <v>412</v>
      </c>
      <c r="C245" s="1680">
        <v>3110</v>
      </c>
      <c r="D245" s="1635">
        <v>91310</v>
      </c>
      <c r="E245" s="1622"/>
      <c r="F245" s="1673">
        <v>91310</v>
      </c>
      <c r="G245" s="1558"/>
      <c r="H245" s="1526" t="s">
        <v>411</v>
      </c>
      <c r="I245" s="550"/>
      <c r="J245" s="970"/>
      <c r="M245" s="1572"/>
      <c r="N245" s="1572"/>
      <c r="O245" s="1572"/>
      <c r="P245" s="1572"/>
      <c r="Q245" s="1572"/>
      <c r="R245" s="1572"/>
      <c r="S245" s="1572"/>
      <c r="T245" s="1572"/>
      <c r="U245" s="1572"/>
      <c r="V245" s="1572"/>
      <c r="W245" s="1572"/>
      <c r="X245" s="1572"/>
      <c r="Y245" s="1572"/>
      <c r="Z245" s="1572"/>
      <c r="AA245" s="1572"/>
      <c r="AB245" s="1572"/>
      <c r="AC245" s="1572"/>
      <c r="AD245" s="1572"/>
      <c r="AE245" s="1572"/>
      <c r="AF245" s="1572"/>
      <c r="AG245" s="1572"/>
      <c r="AH245" s="1572"/>
      <c r="AI245" s="1572"/>
      <c r="AJ245" s="1572"/>
      <c r="AK245" s="1572"/>
      <c r="AL245" s="1572"/>
      <c r="AM245" s="1572"/>
      <c r="AN245" s="1572"/>
      <c r="AO245" s="1572"/>
      <c r="AP245" s="1572"/>
      <c r="AQ245" s="1572"/>
      <c r="AR245" s="1572"/>
      <c r="AS245" s="1572"/>
      <c r="AT245" s="1572"/>
      <c r="AU245" s="1572"/>
      <c r="AV245" s="1572"/>
      <c r="AW245" s="1572"/>
      <c r="AX245" s="1572"/>
      <c r="AY245" s="1572"/>
      <c r="AZ245" s="1572"/>
      <c r="BA245" s="1572"/>
      <c r="BB245" s="1572"/>
      <c r="BC245" s="1572"/>
      <c r="BD245" s="1572"/>
      <c r="BE245" s="1572"/>
      <c r="BF245" s="1572"/>
      <c r="BG245" s="1572"/>
      <c r="BH245" s="1572"/>
      <c r="BI245" s="1572"/>
      <c r="BJ245" s="1572"/>
      <c r="BK245" s="1572"/>
      <c r="BL245" s="1572"/>
      <c r="BM245" s="1572"/>
      <c r="BN245" s="1572"/>
      <c r="BO245" s="1572"/>
      <c r="BP245" s="1572"/>
      <c r="BQ245" s="1572"/>
      <c r="BR245" s="1572"/>
      <c r="BS245" s="1572"/>
      <c r="BT245" s="1572"/>
      <c r="BU245" s="1572"/>
      <c r="BV245" s="1572"/>
      <c r="BW245" s="1572"/>
      <c r="BX245" s="1572"/>
      <c r="BY245" s="1572"/>
      <c r="BZ245" s="1572"/>
      <c r="CA245" s="1572"/>
      <c r="CB245" s="1572"/>
      <c r="CC245" s="1572"/>
      <c r="CD245" s="1572"/>
      <c r="CE245" s="1572"/>
      <c r="CF245" s="1572"/>
      <c r="CG245" s="1572"/>
      <c r="CH245" s="1572"/>
      <c r="CI245" s="1572"/>
      <c r="CJ245" s="1572"/>
      <c r="CK245" s="1572"/>
      <c r="CL245" s="1572"/>
      <c r="CM245" s="1572"/>
      <c r="CN245" s="1572"/>
      <c r="CO245" s="1572"/>
      <c r="CP245" s="1572"/>
      <c r="CQ245" s="1572"/>
      <c r="CR245" s="1572"/>
      <c r="CS245" s="1572"/>
      <c r="CT245" s="1572"/>
      <c r="CU245" s="1572"/>
      <c r="CV245" s="1572"/>
      <c r="CW245" s="1572"/>
      <c r="CX245" s="1572"/>
      <c r="CY245" s="1572"/>
      <c r="CZ245" s="1572"/>
      <c r="DA245" s="1572"/>
      <c r="DB245" s="1572"/>
      <c r="DC245" s="1572"/>
      <c r="DD245" s="1572"/>
    </row>
    <row r="246" spans="1:10" ht="18.75" hidden="1">
      <c r="A246" s="1598">
        <v>192</v>
      </c>
      <c r="B246" s="1625" t="s">
        <v>439</v>
      </c>
      <c r="C246" s="1598">
        <v>3110</v>
      </c>
      <c r="D246" s="1450">
        <f>SUM(D224:D245)</f>
        <v>938426.0000000001</v>
      </c>
      <c r="E246" s="1624" t="s">
        <v>289</v>
      </c>
      <c r="F246" s="1487">
        <f>SUM(F224:F245)</f>
        <v>835143.2600000001</v>
      </c>
      <c r="G246" s="1445"/>
      <c r="H246" s="1445"/>
      <c r="I246" s="550"/>
      <c r="J246" s="970"/>
    </row>
    <row r="247" spans="1:10" ht="18.75" hidden="1">
      <c r="A247" s="1447">
        <v>193</v>
      </c>
      <c r="B247" s="1649" t="s">
        <v>1024</v>
      </c>
      <c r="C247" s="1447">
        <v>3110</v>
      </c>
      <c r="D247" s="1451">
        <v>938426</v>
      </c>
      <c r="E247" s="1457" t="s">
        <v>289</v>
      </c>
      <c r="F247" s="1487">
        <v>938426</v>
      </c>
      <c r="G247" s="1445"/>
      <c r="H247" s="1445"/>
      <c r="I247" s="550"/>
      <c r="J247" s="970"/>
    </row>
    <row r="248" spans="1:10" ht="18.75" hidden="1">
      <c r="A248" s="1447">
        <v>194</v>
      </c>
      <c r="B248" s="1644" t="s">
        <v>1029</v>
      </c>
      <c r="C248" s="1644">
        <v>3110</v>
      </c>
      <c r="D248" s="1451">
        <f>D247-D246</f>
        <v>0</v>
      </c>
      <c r="E248" s="1457" t="s">
        <v>289</v>
      </c>
      <c r="F248" s="1487"/>
      <c r="G248" s="1445"/>
      <c r="H248" s="1445"/>
      <c r="I248" s="550"/>
      <c r="J248" s="970"/>
    </row>
    <row r="249" spans="1:12" ht="18.75" hidden="1">
      <c r="A249" s="1666"/>
      <c r="B249" s="1598" t="s">
        <v>201</v>
      </c>
      <c r="C249" s="1625">
        <v>3132</v>
      </c>
      <c r="D249" s="1450" t="e">
        <f>SUM(#REF!)</f>
        <v>#REF!</v>
      </c>
      <c r="E249" s="1624" t="s">
        <v>289</v>
      </c>
      <c r="F249" s="1487" t="e">
        <f>SUM(#REF!)</f>
        <v>#REF!</v>
      </c>
      <c r="G249" s="1441"/>
      <c r="H249" s="1441"/>
      <c r="I249" s="541"/>
      <c r="J249" s="971"/>
      <c r="K249" s="63"/>
      <c r="L249" s="64"/>
    </row>
    <row r="250" spans="1:12" ht="18.75" hidden="1">
      <c r="A250" s="1650"/>
      <c r="B250" s="1651" t="s">
        <v>1024</v>
      </c>
      <c r="C250" s="1579">
        <v>3132</v>
      </c>
      <c r="D250" s="1451">
        <v>250000</v>
      </c>
      <c r="E250" s="1457" t="s">
        <v>289</v>
      </c>
      <c r="F250" s="1487">
        <v>250000</v>
      </c>
      <c r="G250" s="1441"/>
      <c r="H250" s="1441"/>
      <c r="I250" s="541"/>
      <c r="J250" s="971"/>
      <c r="K250" s="63"/>
      <c r="L250" s="64"/>
    </row>
    <row r="251" spans="1:12" ht="18.75" hidden="1">
      <c r="A251" s="1631"/>
      <c r="B251" s="1644" t="s">
        <v>1029</v>
      </c>
      <c r="C251" s="1447">
        <v>3132</v>
      </c>
      <c r="D251" s="1451" t="e">
        <f>D250-D249</f>
        <v>#REF!</v>
      </c>
      <c r="E251" s="1457" t="s">
        <v>289</v>
      </c>
      <c r="F251" s="1460"/>
      <c r="G251" s="1441"/>
      <c r="H251" s="1441"/>
      <c r="I251" s="541"/>
      <c r="J251" s="541"/>
      <c r="K251" s="63"/>
      <c r="L251" s="64"/>
    </row>
    <row r="252" spans="1:12" ht="18.75" hidden="1">
      <c r="A252" s="1666"/>
      <c r="B252" s="1598" t="s">
        <v>201</v>
      </c>
      <c r="C252" s="1625">
        <v>3160</v>
      </c>
      <c r="D252" s="1450" t="e">
        <f>SUM(#REF!)</f>
        <v>#REF!</v>
      </c>
      <c r="E252" s="1624" t="s">
        <v>289</v>
      </c>
      <c r="F252" s="1487"/>
      <c r="G252" s="1441"/>
      <c r="H252" s="1441"/>
      <c r="I252" s="560"/>
      <c r="J252" s="560"/>
      <c r="K252" s="63"/>
      <c r="L252" s="64"/>
    </row>
    <row r="253" spans="1:12" ht="18.75" hidden="1">
      <c r="A253" s="1650"/>
      <c r="B253" s="1651" t="s">
        <v>1024</v>
      </c>
      <c r="C253" s="1579">
        <v>3160</v>
      </c>
      <c r="D253" s="1451"/>
      <c r="E253" s="1457" t="s">
        <v>289</v>
      </c>
      <c r="F253" s="1487"/>
      <c r="G253" s="1441"/>
      <c r="H253" s="1441"/>
      <c r="I253" s="560"/>
      <c r="J253" s="560"/>
      <c r="K253" s="63"/>
      <c r="L253" s="64"/>
    </row>
    <row r="254" spans="1:12" ht="18.75" hidden="1">
      <c r="A254" s="1631"/>
      <c r="B254" s="1644" t="s">
        <v>1029</v>
      </c>
      <c r="C254" s="1447">
        <v>3160</v>
      </c>
      <c r="D254" s="1451" t="e">
        <f>D253-D252</f>
        <v>#REF!</v>
      </c>
      <c r="E254" s="1457" t="s">
        <v>289</v>
      </c>
      <c r="F254" s="1460">
        <v>0</v>
      </c>
      <c r="G254" s="1441"/>
      <c r="H254" s="1441"/>
      <c r="I254" s="560"/>
      <c r="J254" s="560"/>
      <c r="K254" s="63"/>
      <c r="L254" s="64"/>
    </row>
    <row r="255" spans="1:12" ht="18.75">
      <c r="A255" s="1652"/>
      <c r="B255" s="1653"/>
      <c r="C255" s="1652"/>
      <c r="D255" s="1654"/>
      <c r="E255" s="1655"/>
      <c r="F255" s="1524"/>
      <c r="G255" s="1523"/>
      <c r="H255" s="1523"/>
      <c r="I255" s="560"/>
      <c r="J255" s="560"/>
      <c r="K255" s="63"/>
      <c r="L255" s="64"/>
    </row>
    <row r="256" spans="1:12" ht="6.75" customHeight="1">
      <c r="A256" s="1652"/>
      <c r="B256" s="1653"/>
      <c r="C256" s="1652"/>
      <c r="D256" s="1654"/>
      <c r="E256" s="1655"/>
      <c r="F256" s="1524"/>
      <c r="G256" s="1523"/>
      <c r="H256" s="1523"/>
      <c r="I256" s="560"/>
      <c r="J256" s="560"/>
      <c r="K256" s="63"/>
      <c r="L256" s="64"/>
    </row>
    <row r="257" spans="1:12" ht="18.75">
      <c r="A257" s="1652"/>
      <c r="B257" s="1653"/>
      <c r="C257" s="1652"/>
      <c r="D257" s="1654"/>
      <c r="E257" s="1655"/>
      <c r="F257" s="1524"/>
      <c r="G257" s="1523"/>
      <c r="H257" s="1523"/>
      <c r="I257" s="560"/>
      <c r="J257" s="560"/>
      <c r="K257" s="63"/>
      <c r="L257" s="64"/>
    </row>
    <row r="259" spans="1:108" s="1584" customFormat="1" ht="20.25">
      <c r="A259" s="1660" t="s">
        <v>740</v>
      </c>
      <c r="B259" s="1577"/>
      <c r="C259" s="1577"/>
      <c r="D259" s="1577"/>
      <c r="E259" s="1577"/>
      <c r="I259" s="1576"/>
      <c r="J259" s="1576"/>
      <c r="M259" s="1585"/>
      <c r="N259" s="1585"/>
      <c r="O259" s="1585"/>
      <c r="P259" s="1585"/>
      <c r="Q259" s="1585"/>
      <c r="R259" s="1585"/>
      <c r="S259" s="1585"/>
      <c r="T259" s="1585"/>
      <c r="U259" s="1585"/>
      <c r="V259" s="1585"/>
      <c r="W259" s="1585"/>
      <c r="X259" s="1585"/>
      <c r="Y259" s="1585"/>
      <c r="Z259" s="1585"/>
      <c r="AA259" s="1585"/>
      <c r="AB259" s="1585"/>
      <c r="AC259" s="1585"/>
      <c r="AD259" s="1585"/>
      <c r="AE259" s="1585"/>
      <c r="AF259" s="1585"/>
      <c r="AG259" s="1585"/>
      <c r="AH259" s="1585"/>
      <c r="AI259" s="1585"/>
      <c r="AJ259" s="1585"/>
      <c r="AK259" s="1585"/>
      <c r="AL259" s="1585"/>
      <c r="AM259" s="1585"/>
      <c r="AN259" s="1585"/>
      <c r="AO259" s="1585"/>
      <c r="AP259" s="1585"/>
      <c r="AQ259" s="1585"/>
      <c r="AR259" s="1585"/>
      <c r="AS259" s="1585"/>
      <c r="AT259" s="1585"/>
      <c r="AU259" s="1585"/>
      <c r="AV259" s="1585"/>
      <c r="AW259" s="1585"/>
      <c r="AX259" s="1585"/>
      <c r="AY259" s="1585"/>
      <c r="AZ259" s="1585"/>
      <c r="BA259" s="1585"/>
      <c r="BB259" s="1585"/>
      <c r="BC259" s="1585"/>
      <c r="BD259" s="1585"/>
      <c r="BE259" s="1585"/>
      <c r="BF259" s="1585"/>
      <c r="BG259" s="1585"/>
      <c r="BH259" s="1585"/>
      <c r="BI259" s="1585"/>
      <c r="BJ259" s="1585"/>
      <c r="BK259" s="1585"/>
      <c r="BL259" s="1585"/>
      <c r="BM259" s="1585"/>
      <c r="BN259" s="1585"/>
      <c r="BO259" s="1585"/>
      <c r="BP259" s="1585"/>
      <c r="BQ259" s="1585"/>
      <c r="BR259" s="1585"/>
      <c r="BS259" s="1585"/>
      <c r="BT259" s="1585"/>
      <c r="BU259" s="1585"/>
      <c r="BV259" s="1585"/>
      <c r="BW259" s="1585"/>
      <c r="BX259" s="1585"/>
      <c r="BY259" s="1585"/>
      <c r="BZ259" s="1585"/>
      <c r="CA259" s="1585"/>
      <c r="CB259" s="1585"/>
      <c r="CC259" s="1585"/>
      <c r="CD259" s="1585"/>
      <c r="CE259" s="1585"/>
      <c r="CF259" s="1585"/>
      <c r="CG259" s="1585"/>
      <c r="CH259" s="1585"/>
      <c r="CI259" s="1585"/>
      <c r="CJ259" s="1585"/>
      <c r="CK259" s="1585"/>
      <c r="CL259" s="1585"/>
      <c r="CM259" s="1585"/>
      <c r="CN259" s="1585"/>
      <c r="CO259" s="1585"/>
      <c r="CP259" s="1585"/>
      <c r="CQ259" s="1585"/>
      <c r="CR259" s="1585"/>
      <c r="CS259" s="1585"/>
      <c r="CT259" s="1585"/>
      <c r="CU259" s="1585"/>
      <c r="CV259" s="1585"/>
      <c r="CW259" s="1585"/>
      <c r="CX259" s="1585"/>
      <c r="CY259" s="1585"/>
      <c r="CZ259" s="1585"/>
      <c r="DA259" s="1585"/>
      <c r="DB259" s="1585"/>
      <c r="DC259" s="1585"/>
      <c r="DD259" s="1585"/>
    </row>
    <row r="260" spans="1:108" s="1584" customFormat="1" ht="20.25">
      <c r="A260" s="1660"/>
      <c r="B260" s="1577"/>
      <c r="C260" s="1577"/>
      <c r="D260" s="1577"/>
      <c r="E260" s="1577"/>
      <c r="I260" s="1576"/>
      <c r="J260" s="1576"/>
      <c r="M260" s="1585"/>
      <c r="N260" s="1585"/>
      <c r="O260" s="1585"/>
      <c r="P260" s="1585"/>
      <c r="Q260" s="1585"/>
      <c r="R260" s="1585"/>
      <c r="S260" s="1585"/>
      <c r="T260" s="1585"/>
      <c r="U260" s="1585"/>
      <c r="V260" s="1585"/>
      <c r="W260" s="1585"/>
      <c r="X260" s="1585"/>
      <c r="Y260" s="1585"/>
      <c r="Z260" s="1585"/>
      <c r="AA260" s="1585"/>
      <c r="AB260" s="1585"/>
      <c r="AC260" s="1585"/>
      <c r="AD260" s="1585"/>
      <c r="AE260" s="1585"/>
      <c r="AF260" s="1585"/>
      <c r="AG260" s="1585"/>
      <c r="AH260" s="1585"/>
      <c r="AI260" s="1585"/>
      <c r="AJ260" s="1585"/>
      <c r="AK260" s="1585"/>
      <c r="AL260" s="1585"/>
      <c r="AM260" s="1585"/>
      <c r="AN260" s="1585"/>
      <c r="AO260" s="1585"/>
      <c r="AP260" s="1585"/>
      <c r="AQ260" s="1585"/>
      <c r="AR260" s="1585"/>
      <c r="AS260" s="1585"/>
      <c r="AT260" s="1585"/>
      <c r="AU260" s="1585"/>
      <c r="AV260" s="1585"/>
      <c r="AW260" s="1585"/>
      <c r="AX260" s="1585"/>
      <c r="AY260" s="1585"/>
      <c r="AZ260" s="1585"/>
      <c r="BA260" s="1585"/>
      <c r="BB260" s="1585"/>
      <c r="BC260" s="1585"/>
      <c r="BD260" s="1585"/>
      <c r="BE260" s="1585"/>
      <c r="BF260" s="1585"/>
      <c r="BG260" s="1585"/>
      <c r="BH260" s="1585"/>
      <c r="BI260" s="1585"/>
      <c r="BJ260" s="1585"/>
      <c r="BK260" s="1585"/>
      <c r="BL260" s="1585"/>
      <c r="BM260" s="1585"/>
      <c r="BN260" s="1585"/>
      <c r="BO260" s="1585"/>
      <c r="BP260" s="1585"/>
      <c r="BQ260" s="1585"/>
      <c r="BR260" s="1585"/>
      <c r="BS260" s="1585"/>
      <c r="BT260" s="1585"/>
      <c r="BU260" s="1585"/>
      <c r="BV260" s="1585"/>
      <c r="BW260" s="1585"/>
      <c r="BX260" s="1585"/>
      <c r="BY260" s="1585"/>
      <c r="BZ260" s="1585"/>
      <c r="CA260" s="1585"/>
      <c r="CB260" s="1585"/>
      <c r="CC260" s="1585"/>
      <c r="CD260" s="1585"/>
      <c r="CE260" s="1585"/>
      <c r="CF260" s="1585"/>
      <c r="CG260" s="1585"/>
      <c r="CH260" s="1585"/>
      <c r="CI260" s="1585"/>
      <c r="CJ260" s="1585"/>
      <c r="CK260" s="1585"/>
      <c r="CL260" s="1585"/>
      <c r="CM260" s="1585"/>
      <c r="CN260" s="1585"/>
      <c r="CO260" s="1585"/>
      <c r="CP260" s="1585"/>
      <c r="CQ260" s="1585"/>
      <c r="CR260" s="1585"/>
      <c r="CS260" s="1585"/>
      <c r="CT260" s="1585"/>
      <c r="CU260" s="1585"/>
      <c r="CV260" s="1585"/>
      <c r="CW260" s="1585"/>
      <c r="CX260" s="1585"/>
      <c r="CY260" s="1585"/>
      <c r="CZ260" s="1585"/>
      <c r="DA260" s="1585"/>
      <c r="DB260" s="1585"/>
      <c r="DC260" s="1585"/>
      <c r="DD260" s="1585"/>
    </row>
    <row r="261" spans="1:108" s="1584" customFormat="1" ht="3" customHeight="1">
      <c r="A261" s="1577"/>
      <c r="B261" s="1577"/>
      <c r="C261" s="1577"/>
      <c r="D261" s="1577"/>
      <c r="E261" s="1577"/>
      <c r="I261" s="1576"/>
      <c r="J261" s="1576"/>
      <c r="M261" s="1585"/>
      <c r="N261" s="1585"/>
      <c r="O261" s="1585"/>
      <c r="P261" s="1585"/>
      <c r="Q261" s="1585"/>
      <c r="R261" s="1585"/>
      <c r="S261" s="1585"/>
      <c r="T261" s="1585"/>
      <c r="U261" s="1585"/>
      <c r="V261" s="1585"/>
      <c r="W261" s="1585"/>
      <c r="X261" s="1585"/>
      <c r="Y261" s="1585"/>
      <c r="Z261" s="1585"/>
      <c r="AA261" s="1585"/>
      <c r="AB261" s="1585"/>
      <c r="AC261" s="1585"/>
      <c r="AD261" s="1585"/>
      <c r="AE261" s="1585"/>
      <c r="AF261" s="1585"/>
      <c r="AG261" s="1585"/>
      <c r="AH261" s="1585"/>
      <c r="AI261" s="1585"/>
      <c r="AJ261" s="1585"/>
      <c r="AK261" s="1585"/>
      <c r="AL261" s="1585"/>
      <c r="AM261" s="1585"/>
      <c r="AN261" s="1585"/>
      <c r="AO261" s="1585"/>
      <c r="AP261" s="1585"/>
      <c r="AQ261" s="1585"/>
      <c r="AR261" s="1585"/>
      <c r="AS261" s="1585"/>
      <c r="AT261" s="1585"/>
      <c r="AU261" s="1585"/>
      <c r="AV261" s="1585"/>
      <c r="AW261" s="1585"/>
      <c r="AX261" s="1585"/>
      <c r="AY261" s="1585"/>
      <c r="AZ261" s="1585"/>
      <c r="BA261" s="1585"/>
      <c r="BB261" s="1585"/>
      <c r="BC261" s="1585"/>
      <c r="BD261" s="1585"/>
      <c r="BE261" s="1585"/>
      <c r="BF261" s="1585"/>
      <c r="BG261" s="1585"/>
      <c r="BH261" s="1585"/>
      <c r="BI261" s="1585"/>
      <c r="BJ261" s="1585"/>
      <c r="BK261" s="1585"/>
      <c r="BL261" s="1585"/>
      <c r="BM261" s="1585"/>
      <c r="BN261" s="1585"/>
      <c r="BO261" s="1585"/>
      <c r="BP261" s="1585"/>
      <c r="BQ261" s="1585"/>
      <c r="BR261" s="1585"/>
      <c r="BS261" s="1585"/>
      <c r="BT261" s="1585"/>
      <c r="BU261" s="1585"/>
      <c r="BV261" s="1585"/>
      <c r="BW261" s="1585"/>
      <c r="BX261" s="1585"/>
      <c r="BY261" s="1585"/>
      <c r="BZ261" s="1585"/>
      <c r="CA261" s="1585"/>
      <c r="CB261" s="1585"/>
      <c r="CC261" s="1585"/>
      <c r="CD261" s="1585"/>
      <c r="CE261" s="1585"/>
      <c r="CF261" s="1585"/>
      <c r="CG261" s="1585"/>
      <c r="CH261" s="1585"/>
      <c r="CI261" s="1585"/>
      <c r="CJ261" s="1585"/>
      <c r="CK261" s="1585"/>
      <c r="CL261" s="1585"/>
      <c r="CM261" s="1585"/>
      <c r="CN261" s="1585"/>
      <c r="CO261" s="1585"/>
      <c r="CP261" s="1585"/>
      <c r="CQ261" s="1585"/>
      <c r="CR261" s="1585"/>
      <c r="CS261" s="1585"/>
      <c r="CT261" s="1585"/>
      <c r="CU261" s="1585"/>
      <c r="CV261" s="1585"/>
      <c r="CW261" s="1585"/>
      <c r="CX261" s="1585"/>
      <c r="CY261" s="1585"/>
      <c r="CZ261" s="1585"/>
      <c r="DA261" s="1585"/>
      <c r="DB261" s="1585"/>
      <c r="DC261" s="1585"/>
      <c r="DD261" s="1585"/>
    </row>
    <row r="262" spans="1:108" s="1584" customFormat="1" ht="28.5" customHeight="1">
      <c r="A262" s="1577"/>
      <c r="B262" s="1577" t="s">
        <v>876</v>
      </c>
      <c r="C262" s="1661"/>
      <c r="D262" s="1661"/>
      <c r="E262" s="1661"/>
      <c r="F262" s="1662"/>
      <c r="G262" s="1662"/>
      <c r="H262" s="1662"/>
      <c r="I262" s="1662"/>
      <c r="J262" s="1662"/>
      <c r="M262" s="1585"/>
      <c r="N262" s="1585"/>
      <c r="O262" s="1585"/>
      <c r="P262" s="1585"/>
      <c r="Q262" s="1585"/>
      <c r="R262" s="1585"/>
      <c r="S262" s="1585"/>
      <c r="T262" s="1585"/>
      <c r="U262" s="1585"/>
      <c r="V262" s="1585"/>
      <c r="W262" s="1585"/>
      <c r="X262" s="1585"/>
      <c r="Y262" s="1585"/>
      <c r="Z262" s="1585"/>
      <c r="AA262" s="1585"/>
      <c r="AB262" s="1585"/>
      <c r="AC262" s="1585"/>
      <c r="AD262" s="1585"/>
      <c r="AE262" s="1585"/>
      <c r="AF262" s="1585"/>
      <c r="AG262" s="1585"/>
      <c r="AH262" s="1585"/>
      <c r="AI262" s="1585"/>
      <c r="AJ262" s="1585"/>
      <c r="AK262" s="1585"/>
      <c r="AL262" s="1585"/>
      <c r="AM262" s="1585"/>
      <c r="AN262" s="1585"/>
      <c r="AO262" s="1585"/>
      <c r="AP262" s="1585"/>
      <c r="AQ262" s="1585"/>
      <c r="AR262" s="1585"/>
      <c r="AS262" s="1585"/>
      <c r="AT262" s="1585"/>
      <c r="AU262" s="1585"/>
      <c r="AV262" s="1585"/>
      <c r="AW262" s="1585"/>
      <c r="AX262" s="1585"/>
      <c r="AY262" s="1585"/>
      <c r="AZ262" s="1585"/>
      <c r="BA262" s="1585"/>
      <c r="BB262" s="1585"/>
      <c r="BC262" s="1585"/>
      <c r="BD262" s="1585"/>
      <c r="BE262" s="1585"/>
      <c r="BF262" s="1585"/>
      <c r="BG262" s="1585"/>
      <c r="BH262" s="1585"/>
      <c r="BI262" s="1585"/>
      <c r="BJ262" s="1585"/>
      <c r="BK262" s="1585"/>
      <c r="BL262" s="1585"/>
      <c r="BM262" s="1585"/>
      <c r="BN262" s="1585"/>
      <c r="BO262" s="1585"/>
      <c r="BP262" s="1585"/>
      <c r="BQ262" s="1585"/>
      <c r="BR262" s="1585"/>
      <c r="BS262" s="1585"/>
      <c r="BT262" s="1585"/>
      <c r="BU262" s="1585"/>
      <c r="BV262" s="1585"/>
      <c r="BW262" s="1585"/>
      <c r="BX262" s="1585"/>
      <c r="BY262" s="1585"/>
      <c r="BZ262" s="1585"/>
      <c r="CA262" s="1585"/>
      <c r="CB262" s="1585"/>
      <c r="CC262" s="1585"/>
      <c r="CD262" s="1585"/>
      <c r="CE262" s="1585"/>
      <c r="CF262" s="1585"/>
      <c r="CG262" s="1585"/>
      <c r="CH262" s="1585"/>
      <c r="CI262" s="1585"/>
      <c r="CJ262" s="1585"/>
      <c r="CK262" s="1585"/>
      <c r="CL262" s="1585"/>
      <c r="CM262" s="1585"/>
      <c r="CN262" s="1585"/>
      <c r="CO262" s="1585"/>
      <c r="CP262" s="1585"/>
      <c r="CQ262" s="1585"/>
      <c r="CR262" s="1585"/>
      <c r="CS262" s="1585"/>
      <c r="CT262" s="1585"/>
      <c r="CU262" s="1585"/>
      <c r="CV262" s="1585"/>
      <c r="CW262" s="1585"/>
      <c r="CX262" s="1585"/>
      <c r="CY262" s="1585"/>
      <c r="CZ262" s="1585"/>
      <c r="DA262" s="1585"/>
      <c r="DB262" s="1585"/>
      <c r="DC262" s="1585"/>
      <c r="DD262" s="1585"/>
    </row>
    <row r="263" spans="1:108" s="1584" customFormat="1" ht="20.25">
      <c r="A263" s="1577"/>
      <c r="B263" s="1577" t="s">
        <v>877</v>
      </c>
      <c r="C263" s="1663" t="s">
        <v>878</v>
      </c>
      <c r="D263" s="1663"/>
      <c r="E263" s="1663"/>
      <c r="F263" s="1662"/>
      <c r="I263" s="1576"/>
      <c r="J263" s="1576"/>
      <c r="M263" s="1585"/>
      <c r="N263" s="1585"/>
      <c r="O263" s="1585"/>
      <c r="P263" s="1585"/>
      <c r="Q263" s="1585"/>
      <c r="R263" s="1585"/>
      <c r="S263" s="1585"/>
      <c r="T263" s="1585"/>
      <c r="U263" s="1585"/>
      <c r="V263" s="1585"/>
      <c r="W263" s="1585"/>
      <c r="X263" s="1585"/>
      <c r="Y263" s="1585"/>
      <c r="Z263" s="1585"/>
      <c r="AA263" s="1585"/>
      <c r="AB263" s="1585"/>
      <c r="AC263" s="1585"/>
      <c r="AD263" s="1585"/>
      <c r="AE263" s="1585"/>
      <c r="AF263" s="1585"/>
      <c r="AG263" s="1585"/>
      <c r="AH263" s="1585"/>
      <c r="AI263" s="1585"/>
      <c r="AJ263" s="1585"/>
      <c r="AK263" s="1585"/>
      <c r="AL263" s="1585"/>
      <c r="AM263" s="1585"/>
      <c r="AN263" s="1585"/>
      <c r="AO263" s="1585"/>
      <c r="AP263" s="1585"/>
      <c r="AQ263" s="1585"/>
      <c r="AR263" s="1585"/>
      <c r="AS263" s="1585"/>
      <c r="AT263" s="1585"/>
      <c r="AU263" s="1585"/>
      <c r="AV263" s="1585"/>
      <c r="AW263" s="1585"/>
      <c r="AX263" s="1585"/>
      <c r="AY263" s="1585"/>
      <c r="AZ263" s="1585"/>
      <c r="BA263" s="1585"/>
      <c r="BB263" s="1585"/>
      <c r="BC263" s="1585"/>
      <c r="BD263" s="1585"/>
      <c r="BE263" s="1585"/>
      <c r="BF263" s="1585"/>
      <c r="BG263" s="1585"/>
      <c r="BH263" s="1585"/>
      <c r="BI263" s="1585"/>
      <c r="BJ263" s="1585"/>
      <c r="BK263" s="1585"/>
      <c r="BL263" s="1585"/>
      <c r="BM263" s="1585"/>
      <c r="BN263" s="1585"/>
      <c r="BO263" s="1585"/>
      <c r="BP263" s="1585"/>
      <c r="BQ263" s="1585"/>
      <c r="BR263" s="1585"/>
      <c r="BS263" s="1585"/>
      <c r="BT263" s="1585"/>
      <c r="BU263" s="1585"/>
      <c r="BV263" s="1585"/>
      <c r="BW263" s="1585"/>
      <c r="BX263" s="1585"/>
      <c r="BY263" s="1585"/>
      <c r="BZ263" s="1585"/>
      <c r="CA263" s="1585"/>
      <c r="CB263" s="1585"/>
      <c r="CC263" s="1585"/>
      <c r="CD263" s="1585"/>
      <c r="CE263" s="1585"/>
      <c r="CF263" s="1585"/>
      <c r="CG263" s="1585"/>
      <c r="CH263" s="1585"/>
      <c r="CI263" s="1585"/>
      <c r="CJ263" s="1585"/>
      <c r="CK263" s="1585"/>
      <c r="CL263" s="1585"/>
      <c r="CM263" s="1585"/>
      <c r="CN263" s="1585"/>
      <c r="CO263" s="1585"/>
      <c r="CP263" s="1585"/>
      <c r="CQ263" s="1585"/>
      <c r="CR263" s="1585"/>
      <c r="CS263" s="1585"/>
      <c r="CT263" s="1585"/>
      <c r="CU263" s="1585"/>
      <c r="CV263" s="1585"/>
      <c r="CW263" s="1585"/>
      <c r="CX263" s="1585"/>
      <c r="CY263" s="1585"/>
      <c r="CZ263" s="1585"/>
      <c r="DA263" s="1585"/>
      <c r="DB263" s="1585"/>
      <c r="DC263" s="1585"/>
      <c r="DD263" s="1585"/>
    </row>
    <row r="264" spans="1:108" s="1584" customFormat="1" ht="20.25">
      <c r="A264" s="1577"/>
      <c r="B264" s="1577"/>
      <c r="C264" s="1577" t="s">
        <v>881</v>
      </c>
      <c r="D264" s="1577"/>
      <c r="E264" s="1664" t="s">
        <v>882</v>
      </c>
      <c r="F264" s="1586"/>
      <c r="I264" s="1576"/>
      <c r="J264" s="1576"/>
      <c r="M264" s="1585"/>
      <c r="N264" s="1585"/>
      <c r="O264" s="1585"/>
      <c r="P264" s="1585"/>
      <c r="Q264" s="1585"/>
      <c r="R264" s="1585"/>
      <c r="S264" s="1585"/>
      <c r="T264" s="1585"/>
      <c r="U264" s="1585"/>
      <c r="V264" s="1585"/>
      <c r="W264" s="1585"/>
      <c r="X264" s="1585"/>
      <c r="Y264" s="1585"/>
      <c r="Z264" s="1585"/>
      <c r="AA264" s="1585"/>
      <c r="AB264" s="1585"/>
      <c r="AC264" s="1585"/>
      <c r="AD264" s="1585"/>
      <c r="AE264" s="1585"/>
      <c r="AF264" s="1585"/>
      <c r="AG264" s="1585"/>
      <c r="AH264" s="1585"/>
      <c r="AI264" s="1585"/>
      <c r="AJ264" s="1585"/>
      <c r="AK264" s="1585"/>
      <c r="AL264" s="1585"/>
      <c r="AM264" s="1585"/>
      <c r="AN264" s="1585"/>
      <c r="AO264" s="1585"/>
      <c r="AP264" s="1585"/>
      <c r="AQ264" s="1585"/>
      <c r="AR264" s="1585"/>
      <c r="AS264" s="1585"/>
      <c r="AT264" s="1585"/>
      <c r="AU264" s="1585"/>
      <c r="AV264" s="1585"/>
      <c r="AW264" s="1585"/>
      <c r="AX264" s="1585"/>
      <c r="AY264" s="1585"/>
      <c r="AZ264" s="1585"/>
      <c r="BA264" s="1585"/>
      <c r="BB264" s="1585"/>
      <c r="BC264" s="1585"/>
      <c r="BD264" s="1585"/>
      <c r="BE264" s="1585"/>
      <c r="BF264" s="1585"/>
      <c r="BG264" s="1585"/>
      <c r="BH264" s="1585"/>
      <c r="BI264" s="1585"/>
      <c r="BJ264" s="1585"/>
      <c r="BK264" s="1585"/>
      <c r="BL264" s="1585"/>
      <c r="BM264" s="1585"/>
      <c r="BN264" s="1585"/>
      <c r="BO264" s="1585"/>
      <c r="BP264" s="1585"/>
      <c r="BQ264" s="1585"/>
      <c r="BR264" s="1585"/>
      <c r="BS264" s="1585"/>
      <c r="BT264" s="1585"/>
      <c r="BU264" s="1585"/>
      <c r="BV264" s="1585"/>
      <c r="BW264" s="1585"/>
      <c r="BX264" s="1585"/>
      <c r="BY264" s="1585"/>
      <c r="BZ264" s="1585"/>
      <c r="CA264" s="1585"/>
      <c r="CB264" s="1585"/>
      <c r="CC264" s="1585"/>
      <c r="CD264" s="1585"/>
      <c r="CE264" s="1585"/>
      <c r="CF264" s="1585"/>
      <c r="CG264" s="1585"/>
      <c r="CH264" s="1585"/>
      <c r="CI264" s="1585"/>
      <c r="CJ264" s="1585"/>
      <c r="CK264" s="1585"/>
      <c r="CL264" s="1585"/>
      <c r="CM264" s="1585"/>
      <c r="CN264" s="1585"/>
      <c r="CO264" s="1585"/>
      <c r="CP264" s="1585"/>
      <c r="CQ264" s="1585"/>
      <c r="CR264" s="1585"/>
      <c r="CS264" s="1585"/>
      <c r="CT264" s="1585"/>
      <c r="CU264" s="1585"/>
      <c r="CV264" s="1585"/>
      <c r="CW264" s="1585"/>
      <c r="CX264" s="1585"/>
      <c r="CY264" s="1585"/>
      <c r="CZ264" s="1585"/>
      <c r="DA264" s="1585"/>
      <c r="DB264" s="1585"/>
      <c r="DC264" s="1585"/>
      <c r="DD264" s="1585"/>
    </row>
    <row r="265" spans="1:108" s="1584" customFormat="1" ht="20.25">
      <c r="A265" s="1577"/>
      <c r="B265" s="1577"/>
      <c r="C265" s="1577"/>
      <c r="D265" s="1577"/>
      <c r="E265" s="1577" t="s">
        <v>883</v>
      </c>
      <c r="F265" s="1576"/>
      <c r="I265" s="1576"/>
      <c r="J265" s="1576"/>
      <c r="M265" s="1585"/>
      <c r="N265" s="1585"/>
      <c r="O265" s="1585"/>
      <c r="P265" s="1585"/>
      <c r="Q265" s="1585"/>
      <c r="R265" s="1585"/>
      <c r="S265" s="1585"/>
      <c r="T265" s="1585"/>
      <c r="U265" s="1585"/>
      <c r="V265" s="1585"/>
      <c r="W265" s="1585"/>
      <c r="X265" s="1585"/>
      <c r="Y265" s="1585"/>
      <c r="Z265" s="1585"/>
      <c r="AA265" s="1585"/>
      <c r="AB265" s="1585"/>
      <c r="AC265" s="1585"/>
      <c r="AD265" s="1585"/>
      <c r="AE265" s="1585"/>
      <c r="AF265" s="1585"/>
      <c r="AG265" s="1585"/>
      <c r="AH265" s="1585"/>
      <c r="AI265" s="1585"/>
      <c r="AJ265" s="1585"/>
      <c r="AK265" s="1585"/>
      <c r="AL265" s="1585"/>
      <c r="AM265" s="1585"/>
      <c r="AN265" s="1585"/>
      <c r="AO265" s="1585"/>
      <c r="AP265" s="1585"/>
      <c r="AQ265" s="1585"/>
      <c r="AR265" s="1585"/>
      <c r="AS265" s="1585"/>
      <c r="AT265" s="1585"/>
      <c r="AU265" s="1585"/>
      <c r="AV265" s="1585"/>
      <c r="AW265" s="1585"/>
      <c r="AX265" s="1585"/>
      <c r="AY265" s="1585"/>
      <c r="AZ265" s="1585"/>
      <c r="BA265" s="1585"/>
      <c r="BB265" s="1585"/>
      <c r="BC265" s="1585"/>
      <c r="BD265" s="1585"/>
      <c r="BE265" s="1585"/>
      <c r="BF265" s="1585"/>
      <c r="BG265" s="1585"/>
      <c r="BH265" s="1585"/>
      <c r="BI265" s="1585"/>
      <c r="BJ265" s="1585"/>
      <c r="BK265" s="1585"/>
      <c r="BL265" s="1585"/>
      <c r="BM265" s="1585"/>
      <c r="BN265" s="1585"/>
      <c r="BO265" s="1585"/>
      <c r="BP265" s="1585"/>
      <c r="BQ265" s="1585"/>
      <c r="BR265" s="1585"/>
      <c r="BS265" s="1585"/>
      <c r="BT265" s="1585"/>
      <c r="BU265" s="1585"/>
      <c r="BV265" s="1585"/>
      <c r="BW265" s="1585"/>
      <c r="BX265" s="1585"/>
      <c r="BY265" s="1585"/>
      <c r="BZ265" s="1585"/>
      <c r="CA265" s="1585"/>
      <c r="CB265" s="1585"/>
      <c r="CC265" s="1585"/>
      <c r="CD265" s="1585"/>
      <c r="CE265" s="1585"/>
      <c r="CF265" s="1585"/>
      <c r="CG265" s="1585"/>
      <c r="CH265" s="1585"/>
      <c r="CI265" s="1585"/>
      <c r="CJ265" s="1585"/>
      <c r="CK265" s="1585"/>
      <c r="CL265" s="1585"/>
      <c r="CM265" s="1585"/>
      <c r="CN265" s="1585"/>
      <c r="CO265" s="1585"/>
      <c r="CP265" s="1585"/>
      <c r="CQ265" s="1585"/>
      <c r="CR265" s="1585"/>
      <c r="CS265" s="1585"/>
      <c r="CT265" s="1585"/>
      <c r="CU265" s="1585"/>
      <c r="CV265" s="1585"/>
      <c r="CW265" s="1585"/>
      <c r="CX265" s="1585"/>
      <c r="CY265" s="1585"/>
      <c r="CZ265" s="1585"/>
      <c r="DA265" s="1585"/>
      <c r="DB265" s="1585"/>
      <c r="DC265" s="1585"/>
      <c r="DD265" s="1585"/>
    </row>
    <row r="266" spans="1:108" s="1584" customFormat="1" ht="20.25">
      <c r="A266" s="1577"/>
      <c r="B266" s="1577"/>
      <c r="C266" s="1577"/>
      <c r="D266" s="1577"/>
      <c r="E266" s="1577"/>
      <c r="F266" s="1576"/>
      <c r="G266" s="1576"/>
      <c r="H266" s="1576"/>
      <c r="I266" s="1576"/>
      <c r="J266" s="1576"/>
      <c r="M266" s="1585"/>
      <c r="N266" s="1585"/>
      <c r="O266" s="1585"/>
      <c r="P266" s="1585"/>
      <c r="Q266" s="1585"/>
      <c r="R266" s="1585"/>
      <c r="S266" s="1585"/>
      <c r="T266" s="1585"/>
      <c r="U266" s="1585"/>
      <c r="V266" s="1585"/>
      <c r="W266" s="1585"/>
      <c r="X266" s="1585"/>
      <c r="Y266" s="1585"/>
      <c r="Z266" s="1585"/>
      <c r="AA266" s="1585"/>
      <c r="AB266" s="1585"/>
      <c r="AC266" s="1585"/>
      <c r="AD266" s="1585"/>
      <c r="AE266" s="1585"/>
      <c r="AF266" s="1585"/>
      <c r="AG266" s="1585"/>
      <c r="AH266" s="1585"/>
      <c r="AI266" s="1585"/>
      <c r="AJ266" s="1585"/>
      <c r="AK266" s="1585"/>
      <c r="AL266" s="1585"/>
      <c r="AM266" s="1585"/>
      <c r="AN266" s="1585"/>
      <c r="AO266" s="1585"/>
      <c r="AP266" s="1585"/>
      <c r="AQ266" s="1585"/>
      <c r="AR266" s="1585"/>
      <c r="AS266" s="1585"/>
      <c r="AT266" s="1585"/>
      <c r="AU266" s="1585"/>
      <c r="AV266" s="1585"/>
      <c r="AW266" s="1585"/>
      <c r="AX266" s="1585"/>
      <c r="AY266" s="1585"/>
      <c r="AZ266" s="1585"/>
      <c r="BA266" s="1585"/>
      <c r="BB266" s="1585"/>
      <c r="BC266" s="1585"/>
      <c r="BD266" s="1585"/>
      <c r="BE266" s="1585"/>
      <c r="BF266" s="1585"/>
      <c r="BG266" s="1585"/>
      <c r="BH266" s="1585"/>
      <c r="BI266" s="1585"/>
      <c r="BJ266" s="1585"/>
      <c r="BK266" s="1585"/>
      <c r="BL266" s="1585"/>
      <c r="BM266" s="1585"/>
      <c r="BN266" s="1585"/>
      <c r="BO266" s="1585"/>
      <c r="BP266" s="1585"/>
      <c r="BQ266" s="1585"/>
      <c r="BR266" s="1585"/>
      <c r="BS266" s="1585"/>
      <c r="BT266" s="1585"/>
      <c r="BU266" s="1585"/>
      <c r="BV266" s="1585"/>
      <c r="BW266" s="1585"/>
      <c r="BX266" s="1585"/>
      <c r="BY266" s="1585"/>
      <c r="BZ266" s="1585"/>
      <c r="CA266" s="1585"/>
      <c r="CB266" s="1585"/>
      <c r="CC266" s="1585"/>
      <c r="CD266" s="1585"/>
      <c r="CE266" s="1585"/>
      <c r="CF266" s="1585"/>
      <c r="CG266" s="1585"/>
      <c r="CH266" s="1585"/>
      <c r="CI266" s="1585"/>
      <c r="CJ266" s="1585"/>
      <c r="CK266" s="1585"/>
      <c r="CL266" s="1585"/>
      <c r="CM266" s="1585"/>
      <c r="CN266" s="1585"/>
      <c r="CO266" s="1585"/>
      <c r="CP266" s="1585"/>
      <c r="CQ266" s="1585"/>
      <c r="CR266" s="1585"/>
      <c r="CS266" s="1585"/>
      <c r="CT266" s="1585"/>
      <c r="CU266" s="1585"/>
      <c r="CV266" s="1585"/>
      <c r="CW266" s="1585"/>
      <c r="CX266" s="1585"/>
      <c r="CY266" s="1585"/>
      <c r="CZ266" s="1585"/>
      <c r="DA266" s="1585"/>
      <c r="DB266" s="1585"/>
      <c r="DC266" s="1585"/>
      <c r="DD266" s="1585"/>
    </row>
    <row r="267" spans="1:108" s="1584" customFormat="1" ht="20.25">
      <c r="A267" s="1577"/>
      <c r="B267" s="1577"/>
      <c r="C267" s="1577"/>
      <c r="D267" s="1577"/>
      <c r="E267" s="1577"/>
      <c r="F267" s="1576"/>
      <c r="G267" s="1576"/>
      <c r="H267" s="1576"/>
      <c r="I267" s="1576"/>
      <c r="J267" s="1576"/>
      <c r="M267" s="1585"/>
      <c r="N267" s="1585"/>
      <c r="O267" s="1585"/>
      <c r="P267" s="1585"/>
      <c r="Q267" s="1585"/>
      <c r="R267" s="1585"/>
      <c r="S267" s="1585"/>
      <c r="T267" s="1585"/>
      <c r="U267" s="1585"/>
      <c r="V267" s="1585"/>
      <c r="W267" s="1585"/>
      <c r="X267" s="1585"/>
      <c r="Y267" s="1585"/>
      <c r="Z267" s="1585"/>
      <c r="AA267" s="1585"/>
      <c r="AB267" s="1585"/>
      <c r="AC267" s="1585"/>
      <c r="AD267" s="1585"/>
      <c r="AE267" s="1585"/>
      <c r="AF267" s="1585"/>
      <c r="AG267" s="1585"/>
      <c r="AH267" s="1585"/>
      <c r="AI267" s="1585"/>
      <c r="AJ267" s="1585"/>
      <c r="AK267" s="1585"/>
      <c r="AL267" s="1585"/>
      <c r="AM267" s="1585"/>
      <c r="AN267" s="1585"/>
      <c r="AO267" s="1585"/>
      <c r="AP267" s="1585"/>
      <c r="AQ267" s="1585"/>
      <c r="AR267" s="1585"/>
      <c r="AS267" s="1585"/>
      <c r="AT267" s="1585"/>
      <c r="AU267" s="1585"/>
      <c r="AV267" s="1585"/>
      <c r="AW267" s="1585"/>
      <c r="AX267" s="1585"/>
      <c r="AY267" s="1585"/>
      <c r="AZ267" s="1585"/>
      <c r="BA267" s="1585"/>
      <c r="BB267" s="1585"/>
      <c r="BC267" s="1585"/>
      <c r="BD267" s="1585"/>
      <c r="BE267" s="1585"/>
      <c r="BF267" s="1585"/>
      <c r="BG267" s="1585"/>
      <c r="BH267" s="1585"/>
      <c r="BI267" s="1585"/>
      <c r="BJ267" s="1585"/>
      <c r="BK267" s="1585"/>
      <c r="BL267" s="1585"/>
      <c r="BM267" s="1585"/>
      <c r="BN267" s="1585"/>
      <c r="BO267" s="1585"/>
      <c r="BP267" s="1585"/>
      <c r="BQ267" s="1585"/>
      <c r="BR267" s="1585"/>
      <c r="BS267" s="1585"/>
      <c r="BT267" s="1585"/>
      <c r="BU267" s="1585"/>
      <c r="BV267" s="1585"/>
      <c r="BW267" s="1585"/>
      <c r="BX267" s="1585"/>
      <c r="BY267" s="1585"/>
      <c r="BZ267" s="1585"/>
      <c r="CA267" s="1585"/>
      <c r="CB267" s="1585"/>
      <c r="CC267" s="1585"/>
      <c r="CD267" s="1585"/>
      <c r="CE267" s="1585"/>
      <c r="CF267" s="1585"/>
      <c r="CG267" s="1585"/>
      <c r="CH267" s="1585"/>
      <c r="CI267" s="1585"/>
      <c r="CJ267" s="1585"/>
      <c r="CK267" s="1585"/>
      <c r="CL267" s="1585"/>
      <c r="CM267" s="1585"/>
      <c r="CN267" s="1585"/>
      <c r="CO267" s="1585"/>
      <c r="CP267" s="1585"/>
      <c r="CQ267" s="1585"/>
      <c r="CR267" s="1585"/>
      <c r="CS267" s="1585"/>
      <c r="CT267" s="1585"/>
      <c r="CU267" s="1585"/>
      <c r="CV267" s="1585"/>
      <c r="CW267" s="1585"/>
      <c r="CX267" s="1585"/>
      <c r="CY267" s="1585"/>
      <c r="CZ267" s="1585"/>
      <c r="DA267" s="1585"/>
      <c r="DB267" s="1585"/>
      <c r="DC267" s="1585"/>
      <c r="DD267" s="1585"/>
    </row>
    <row r="268" spans="1:108" s="1584" customFormat="1" ht="20.25">
      <c r="A268" s="1577"/>
      <c r="B268" s="1577"/>
      <c r="C268" s="1577"/>
      <c r="D268" s="1577"/>
      <c r="E268" s="1664"/>
      <c r="F268" s="1586"/>
      <c r="I268" s="1576"/>
      <c r="J268" s="1576"/>
      <c r="M268" s="1577"/>
      <c r="N268" s="1585"/>
      <c r="O268" s="1585"/>
      <c r="P268" s="1585"/>
      <c r="Q268" s="1585"/>
      <c r="R268" s="1585"/>
      <c r="S268" s="1585"/>
      <c r="T268" s="1585"/>
      <c r="U268" s="1585"/>
      <c r="V268" s="1585"/>
      <c r="W268" s="1585"/>
      <c r="X268" s="1585"/>
      <c r="Y268" s="1585"/>
      <c r="Z268" s="1585"/>
      <c r="AA268" s="1585"/>
      <c r="AB268" s="1585"/>
      <c r="AC268" s="1585"/>
      <c r="AD268" s="1585"/>
      <c r="AE268" s="1585"/>
      <c r="AF268" s="1585"/>
      <c r="AG268" s="1585"/>
      <c r="AH268" s="1585"/>
      <c r="AI268" s="1585"/>
      <c r="AJ268" s="1585"/>
      <c r="AK268" s="1585"/>
      <c r="AL268" s="1585"/>
      <c r="AM268" s="1585"/>
      <c r="AN268" s="1585"/>
      <c r="AO268" s="1585"/>
      <c r="AP268" s="1585"/>
      <c r="AQ268" s="1585"/>
      <c r="AR268" s="1585"/>
      <c r="AS268" s="1585"/>
      <c r="AT268" s="1585"/>
      <c r="AU268" s="1585"/>
      <c r="AV268" s="1585"/>
      <c r="AW268" s="1585"/>
      <c r="AX268" s="1585"/>
      <c r="AY268" s="1585"/>
      <c r="AZ268" s="1585"/>
      <c r="BA268" s="1585"/>
      <c r="BB268" s="1585"/>
      <c r="BC268" s="1585"/>
      <c r="BD268" s="1585"/>
      <c r="BE268" s="1585"/>
      <c r="BF268" s="1585"/>
      <c r="BG268" s="1585"/>
      <c r="BH268" s="1585"/>
      <c r="BI268" s="1585"/>
      <c r="BJ268" s="1585"/>
      <c r="BK268" s="1585"/>
      <c r="BL268" s="1585"/>
      <c r="BM268" s="1585"/>
      <c r="BN268" s="1585"/>
      <c r="BO268" s="1585"/>
      <c r="BP268" s="1585"/>
      <c r="BQ268" s="1585"/>
      <c r="BR268" s="1585"/>
      <c r="BS268" s="1585"/>
      <c r="BT268" s="1585"/>
      <c r="BU268" s="1585"/>
      <c r="BV268" s="1585"/>
      <c r="BW268" s="1585"/>
      <c r="BX268" s="1585"/>
      <c r="BY268" s="1585"/>
      <c r="BZ268" s="1585"/>
      <c r="CA268" s="1585"/>
      <c r="CB268" s="1585"/>
      <c r="CC268" s="1585"/>
      <c r="CD268" s="1585"/>
      <c r="CE268" s="1585"/>
      <c r="CF268" s="1585"/>
      <c r="CG268" s="1585"/>
      <c r="CH268" s="1585"/>
      <c r="CI268" s="1585"/>
      <c r="CJ268" s="1585"/>
      <c r="CK268" s="1585"/>
      <c r="CL268" s="1585"/>
      <c r="CM268" s="1585"/>
      <c r="CN268" s="1585"/>
      <c r="CO268" s="1585"/>
      <c r="CP268" s="1585"/>
      <c r="CQ268" s="1585"/>
      <c r="CR268" s="1585"/>
      <c r="CS268" s="1585"/>
      <c r="CT268" s="1585"/>
      <c r="CU268" s="1585"/>
      <c r="CV268" s="1585"/>
      <c r="CW268" s="1585"/>
      <c r="CX268" s="1585"/>
      <c r="CY268" s="1585"/>
      <c r="CZ268" s="1585"/>
      <c r="DA268" s="1585"/>
      <c r="DB268" s="1585"/>
      <c r="DC268" s="1585"/>
      <c r="DD268" s="1585"/>
    </row>
    <row r="269" spans="1:108" s="1576" customFormat="1" ht="16.5" customHeight="1">
      <c r="A269" s="1577"/>
      <c r="B269" s="1577"/>
      <c r="C269" s="1577"/>
      <c r="D269" s="1577"/>
      <c r="E269" s="1577"/>
      <c r="L269" s="1580"/>
      <c r="M269" s="1585"/>
      <c r="N269" s="1577"/>
      <c r="O269" s="1577"/>
      <c r="P269" s="1577"/>
      <c r="Q269" s="1577"/>
      <c r="R269" s="1577"/>
      <c r="S269" s="1577"/>
      <c r="T269" s="1577"/>
      <c r="U269" s="1577"/>
      <c r="V269" s="1577"/>
      <c r="W269" s="1577"/>
      <c r="X269" s="1577"/>
      <c r="Y269" s="1577"/>
      <c r="Z269" s="1577"/>
      <c r="AA269" s="1577"/>
      <c r="AB269" s="1577"/>
      <c r="AC269" s="1577"/>
      <c r="AD269" s="1577"/>
      <c r="AE269" s="1577"/>
      <c r="AF269" s="1577"/>
      <c r="AG269" s="1577"/>
      <c r="AH269" s="1577"/>
      <c r="AI269" s="1577"/>
      <c r="AJ269" s="1577"/>
      <c r="AK269" s="1577"/>
      <c r="AL269" s="1577"/>
      <c r="AM269" s="1577"/>
      <c r="AN269" s="1577"/>
      <c r="AO269" s="1577"/>
      <c r="AP269" s="1577"/>
      <c r="AQ269" s="1577"/>
      <c r="AR269" s="1577"/>
      <c r="AS269" s="1577"/>
      <c r="AT269" s="1577"/>
      <c r="AU269" s="1577"/>
      <c r="AV269" s="1577"/>
      <c r="AW269" s="1577"/>
      <c r="AX269" s="1577"/>
      <c r="AY269" s="1577"/>
      <c r="AZ269" s="1577"/>
      <c r="BA269" s="1577"/>
      <c r="BB269" s="1577"/>
      <c r="BC269" s="1577"/>
      <c r="BD269" s="1577"/>
      <c r="BE269" s="1577"/>
      <c r="BF269" s="1577"/>
      <c r="BG269" s="1577"/>
      <c r="BH269" s="1577"/>
      <c r="BI269" s="1577"/>
      <c r="BJ269" s="1577"/>
      <c r="BK269" s="1577"/>
      <c r="BL269" s="1577"/>
      <c r="BM269" s="1577"/>
      <c r="BN269" s="1577"/>
      <c r="BO269" s="1577"/>
      <c r="BP269" s="1577"/>
      <c r="BQ269" s="1577"/>
      <c r="BR269" s="1577"/>
      <c r="BS269" s="1577"/>
      <c r="BT269" s="1577"/>
      <c r="BU269" s="1577"/>
      <c r="BV269" s="1577"/>
      <c r="BW269" s="1577"/>
      <c r="BX269" s="1577"/>
      <c r="BY269" s="1577"/>
      <c r="BZ269" s="1577"/>
      <c r="CA269" s="1577"/>
      <c r="CB269" s="1577"/>
      <c r="CC269" s="1577"/>
      <c r="CD269" s="1577"/>
      <c r="CE269" s="1577"/>
      <c r="CF269" s="1577"/>
      <c r="CG269" s="1577"/>
      <c r="CH269" s="1577"/>
      <c r="CI269" s="1577"/>
      <c r="CJ269" s="1577"/>
      <c r="CK269" s="1577"/>
      <c r="CL269" s="1577"/>
      <c r="CM269" s="1577"/>
      <c r="CN269" s="1577"/>
      <c r="CO269" s="1577"/>
      <c r="CP269" s="1577"/>
      <c r="CQ269" s="1577"/>
      <c r="CR269" s="1577"/>
      <c r="CS269" s="1577"/>
      <c r="CT269" s="1577"/>
      <c r="CU269" s="1577"/>
      <c r="CV269" s="1577"/>
      <c r="CW269" s="1577"/>
      <c r="CX269" s="1577"/>
      <c r="CY269" s="1577"/>
      <c r="CZ269" s="1577"/>
      <c r="DA269" s="1577"/>
      <c r="DB269" s="1577"/>
      <c r="DC269" s="1577"/>
      <c r="DD269" s="1577"/>
    </row>
    <row r="270" spans="11:14" ht="18.75">
      <c r="K270" s="76"/>
      <c r="L270" s="76"/>
      <c r="M270" s="1116"/>
      <c r="N270" s="1116"/>
    </row>
    <row r="271" spans="11:14" ht="18.75">
      <c r="K271" s="76"/>
      <c r="L271" s="76"/>
      <c r="M271" s="1116"/>
      <c r="N271" s="1116"/>
    </row>
    <row r="272" spans="11:14" ht="18.75">
      <c r="K272" s="76"/>
      <c r="L272" s="399" t="e">
        <f>SUM(#REF!,#REF!,#REF!,#REF!,F202,F209,#REF!,F217,F222,#REF!,#REF!)</f>
        <v>#REF!</v>
      </c>
      <c r="M272" s="1116"/>
      <c r="N272" s="1116"/>
    </row>
    <row r="273" spans="4:14" ht="18.75">
      <c r="D273" s="1656"/>
      <c r="K273" s="76"/>
      <c r="L273" s="76"/>
      <c r="M273" s="1116"/>
      <c r="N273" s="1116"/>
    </row>
    <row r="274" spans="6:14" ht="18.75">
      <c r="F274" s="1525"/>
      <c r="K274" s="76"/>
      <c r="L274" s="76"/>
      <c r="M274" s="1116"/>
      <c r="N274" s="1116"/>
    </row>
    <row r="275" spans="11:14" ht="18.75">
      <c r="K275" s="76"/>
      <c r="L275" s="76"/>
      <c r="M275" s="1116"/>
      <c r="N275" s="1116"/>
    </row>
    <row r="277" ht="18.75">
      <c r="D277" s="1656"/>
    </row>
    <row r="289" spans="1:5" ht="18.75">
      <c r="A289" s="1657"/>
      <c r="B289" s="1658"/>
      <c r="C289" s="1658"/>
      <c r="D289" s="1659"/>
      <c r="E289" s="1655"/>
    </row>
  </sheetData>
  <sheetProtection/>
  <mergeCells count="20">
    <mergeCell ref="A6:E6"/>
    <mergeCell ref="A214:E214"/>
    <mergeCell ref="A7:E7"/>
    <mergeCell ref="B9:B10"/>
    <mergeCell ref="C9:C10"/>
    <mergeCell ref="D9:D10"/>
    <mergeCell ref="A5:E5"/>
    <mergeCell ref="A2:B2"/>
    <mergeCell ref="A3:E3"/>
    <mergeCell ref="A4:E4"/>
    <mergeCell ref="I9:I10"/>
    <mergeCell ref="A12:E12"/>
    <mergeCell ref="A100:E100"/>
    <mergeCell ref="F9:G9"/>
    <mergeCell ref="A9:A10"/>
    <mergeCell ref="E9:E10"/>
    <mergeCell ref="A223:E223"/>
    <mergeCell ref="A205:E205"/>
    <mergeCell ref="A187:E187"/>
    <mergeCell ref="A200:E200"/>
  </mergeCells>
  <printOptions/>
  <pageMargins left="0.25" right="0.25" top="0.75" bottom="0.75" header="0.3" footer="0.3"/>
  <pageSetup fitToHeight="1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5"/>
  <sheetViews>
    <sheetView zoomScalePageLayoutView="0" workbookViewId="0" topLeftCell="A1">
      <selection activeCell="A12" sqref="A12:IV16"/>
    </sheetView>
  </sheetViews>
  <sheetFormatPr defaultColWidth="9.140625" defaultRowHeight="12.75"/>
  <cols>
    <col min="1" max="1" width="6.8515625" style="0" customWidth="1"/>
    <col min="2" max="2" width="35.421875" style="0" customWidth="1"/>
    <col min="3" max="3" width="10.57421875" style="0" customWidth="1"/>
    <col min="4" max="4" width="11.7109375" style="0" customWidth="1"/>
    <col min="5" max="5" width="11.8515625" style="0" customWidth="1"/>
    <col min="6" max="6" width="12.421875" style="76" hidden="1" customWidth="1"/>
    <col min="7" max="7" width="7.8515625" style="0" hidden="1" customWidth="1"/>
    <col min="8" max="8" width="11.7109375" style="0" customWidth="1"/>
    <col min="9" max="9" width="11.421875" style="0" customWidth="1"/>
  </cols>
  <sheetData>
    <row r="2" spans="1:6" ht="15.75">
      <c r="A2" s="1792" t="s">
        <v>914</v>
      </c>
      <c r="B2" s="1793"/>
      <c r="C2" s="1"/>
      <c r="D2" s="1794" t="s">
        <v>915</v>
      </c>
      <c r="E2" s="1795"/>
      <c r="F2" s="2"/>
    </row>
    <row r="3" spans="1:6" ht="15" customHeight="1">
      <c r="A3" s="1792" t="s">
        <v>916</v>
      </c>
      <c r="B3" s="1793"/>
      <c r="C3" s="1"/>
      <c r="D3" s="1796" t="s">
        <v>917</v>
      </c>
      <c r="E3" s="1797"/>
      <c r="F3" s="3"/>
    </row>
    <row r="4" spans="1:6" ht="15.75">
      <c r="A4" s="1792" t="s">
        <v>918</v>
      </c>
      <c r="B4" s="1793"/>
      <c r="C4" s="1798" t="s">
        <v>919</v>
      </c>
      <c r="D4" s="1799"/>
      <c r="E4" s="1799"/>
      <c r="F4" s="75"/>
    </row>
    <row r="5" spans="1:2" ht="15">
      <c r="A5" s="1792" t="s">
        <v>1036</v>
      </c>
      <c r="B5" s="1793"/>
    </row>
    <row r="8" spans="1:6" ht="15.75" hidden="1">
      <c r="A8" s="1792" t="s">
        <v>914</v>
      </c>
      <c r="B8" s="1793"/>
      <c r="C8" s="1"/>
      <c r="D8" s="1794" t="s">
        <v>915</v>
      </c>
      <c r="E8" s="1795"/>
      <c r="F8" s="2"/>
    </row>
    <row r="9" spans="1:6" ht="15" customHeight="1" hidden="1">
      <c r="A9" s="1792" t="s">
        <v>916</v>
      </c>
      <c r="B9" s="1793"/>
      <c r="C9" s="1"/>
      <c r="D9" s="1796" t="s">
        <v>917</v>
      </c>
      <c r="E9" s="1797"/>
      <c r="F9" s="3"/>
    </row>
    <row r="10" spans="1:6" ht="15.75" hidden="1">
      <c r="A10" s="1792" t="s">
        <v>918</v>
      </c>
      <c r="B10" s="1793"/>
      <c r="C10" s="1798" t="s">
        <v>919</v>
      </c>
      <c r="D10" s="1799"/>
      <c r="E10" s="1799"/>
      <c r="F10" s="75"/>
    </row>
    <row r="11" spans="1:2" ht="15" hidden="1">
      <c r="A11" s="1792" t="s">
        <v>1036</v>
      </c>
      <c r="B11" s="1793"/>
    </row>
    <row r="12" spans="1:7" ht="15.75">
      <c r="A12" s="1802" t="s">
        <v>404</v>
      </c>
      <c r="B12" s="1802"/>
      <c r="C12" s="1802"/>
      <c r="D12" s="1802"/>
      <c r="E12" s="1802"/>
      <c r="F12" s="226"/>
      <c r="G12" s="227"/>
    </row>
    <row r="13" spans="1:7" ht="15.75">
      <c r="A13" s="1800" t="s">
        <v>260</v>
      </c>
      <c r="B13" s="1794"/>
      <c r="C13" s="1794"/>
      <c r="D13" s="1801"/>
      <c r="E13" s="1801"/>
      <c r="F13" s="228"/>
      <c r="G13" s="227"/>
    </row>
    <row r="14" spans="1:7" ht="15.75">
      <c r="A14" s="1800" t="s">
        <v>261</v>
      </c>
      <c r="B14" s="1794"/>
      <c r="C14" s="1794"/>
      <c r="D14" s="1801"/>
      <c r="E14" s="1801"/>
      <c r="F14" s="228"/>
      <c r="G14" s="227"/>
    </row>
    <row r="15" spans="1:7" ht="15.75">
      <c r="A15" s="1800" t="s">
        <v>262</v>
      </c>
      <c r="B15" s="1794"/>
      <c r="C15" s="1794"/>
      <c r="D15" s="1801"/>
      <c r="E15" s="1801"/>
      <c r="F15" s="228"/>
      <c r="G15" s="227"/>
    </row>
    <row r="16" spans="1:7" ht="19.5" customHeight="1">
      <c r="A16" s="1777" t="s">
        <v>263</v>
      </c>
      <c r="B16" s="1778"/>
      <c r="C16" s="1778"/>
      <c r="D16" s="1778"/>
      <c r="E16" s="1778"/>
      <c r="F16" s="1778"/>
      <c r="G16" s="1762"/>
    </row>
    <row r="17" spans="1:7" ht="19.5" customHeight="1">
      <c r="A17" s="72"/>
      <c r="B17" s="73"/>
      <c r="C17" s="73"/>
      <c r="D17" s="73"/>
      <c r="E17" s="73"/>
      <c r="F17" s="73"/>
      <c r="G17" s="74"/>
    </row>
    <row r="18" spans="1:6" ht="12.75">
      <c r="A18" s="4"/>
      <c r="B18" s="4"/>
      <c r="C18" s="4"/>
      <c r="D18" s="4"/>
      <c r="E18" s="4"/>
      <c r="F18" s="29" t="s">
        <v>593</v>
      </c>
    </row>
    <row r="19" spans="1:7" ht="64.5" customHeight="1">
      <c r="A19" s="1808" t="s">
        <v>264</v>
      </c>
      <c r="B19" s="1780" t="s">
        <v>507</v>
      </c>
      <c r="C19" s="1808" t="s">
        <v>508</v>
      </c>
      <c r="D19" s="1782" t="s">
        <v>285</v>
      </c>
      <c r="E19" s="1784" t="s">
        <v>393</v>
      </c>
      <c r="F19" s="1788" t="s">
        <v>394</v>
      </c>
      <c r="G19" s="1789"/>
    </row>
    <row r="20" spans="1:10" ht="15" customHeight="1">
      <c r="A20" s="1779"/>
      <c r="B20" s="1781"/>
      <c r="C20" s="1779"/>
      <c r="D20" s="1783"/>
      <c r="E20" s="1785"/>
      <c r="F20" s="8" t="s">
        <v>385</v>
      </c>
      <c r="G20" s="10" t="s">
        <v>892</v>
      </c>
      <c r="J20" s="83"/>
    </row>
    <row r="21" spans="1:10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J21" s="84"/>
    </row>
    <row r="22" spans="1:10" ht="30" customHeight="1">
      <c r="A22" s="1790" t="s">
        <v>1030</v>
      </c>
      <c r="B22" s="1791"/>
      <c r="C22" s="1791"/>
      <c r="D22" s="1791"/>
      <c r="E22" s="1791"/>
      <c r="F22" s="89"/>
      <c r="G22" s="90"/>
      <c r="J22" s="84"/>
    </row>
    <row r="23" spans="1:10" ht="38.25">
      <c r="A23" s="11">
        <v>1</v>
      </c>
      <c r="B23" s="12" t="s">
        <v>286</v>
      </c>
      <c r="C23" s="11">
        <v>1131</v>
      </c>
      <c r="D23" s="260">
        <v>40000</v>
      </c>
      <c r="E23" s="14" t="s">
        <v>287</v>
      </c>
      <c r="F23" s="79">
        <v>15588</v>
      </c>
      <c r="G23" s="21" t="s">
        <v>887</v>
      </c>
      <c r="J23" s="84"/>
    </row>
    <row r="24" spans="1:10" ht="15.75">
      <c r="A24" s="15">
        <v>2</v>
      </c>
      <c r="B24" s="16" t="s">
        <v>288</v>
      </c>
      <c r="C24" s="11">
        <v>1131</v>
      </c>
      <c r="D24" s="259">
        <v>20000</v>
      </c>
      <c r="E24" s="18" t="s">
        <v>289</v>
      </c>
      <c r="F24" s="80"/>
      <c r="G24" s="21"/>
      <c r="J24" s="84"/>
    </row>
    <row r="25" spans="1:10" ht="15.75">
      <c r="A25" s="11">
        <v>3</v>
      </c>
      <c r="B25" s="19" t="s">
        <v>290</v>
      </c>
      <c r="C25" s="11">
        <v>1131</v>
      </c>
      <c r="D25" s="259">
        <v>4000</v>
      </c>
      <c r="E25" s="18" t="s">
        <v>289</v>
      </c>
      <c r="F25" s="80">
        <v>1302</v>
      </c>
      <c r="G25" s="21" t="s">
        <v>887</v>
      </c>
      <c r="J25" s="84"/>
    </row>
    <row r="26" spans="1:10" s="244" customFormat="1" ht="15.75">
      <c r="A26" s="15">
        <v>4</v>
      </c>
      <c r="B26" s="240" t="s">
        <v>291</v>
      </c>
      <c r="C26" s="241">
        <v>1131</v>
      </c>
      <c r="D26" s="261">
        <v>10800</v>
      </c>
      <c r="E26" s="242" t="s">
        <v>289</v>
      </c>
      <c r="F26" s="82">
        <v>10800</v>
      </c>
      <c r="G26" s="243" t="s">
        <v>888</v>
      </c>
      <c r="J26" s="245"/>
    </row>
    <row r="27" spans="1:10" ht="15.75">
      <c r="A27" s="11">
        <v>5</v>
      </c>
      <c r="B27" s="16" t="s">
        <v>292</v>
      </c>
      <c r="C27" s="11">
        <v>1131</v>
      </c>
      <c r="D27" s="259">
        <v>5618.41</v>
      </c>
      <c r="E27" s="18" t="s">
        <v>289</v>
      </c>
      <c r="F27" s="80">
        <v>5618.41</v>
      </c>
      <c r="G27" s="21" t="s">
        <v>888</v>
      </c>
      <c r="J27" s="84"/>
    </row>
    <row r="28" spans="1:10" ht="15.75">
      <c r="A28" s="15">
        <v>6</v>
      </c>
      <c r="B28" s="16" t="s">
        <v>293</v>
      </c>
      <c r="C28" s="11">
        <v>1131</v>
      </c>
      <c r="D28" s="259">
        <v>8000</v>
      </c>
      <c r="E28" s="18" t="s">
        <v>289</v>
      </c>
      <c r="F28" s="80"/>
      <c r="G28" s="21"/>
      <c r="J28" s="84"/>
    </row>
    <row r="29" spans="1:10" s="244" customFormat="1" ht="15.75">
      <c r="A29" s="11">
        <v>7</v>
      </c>
      <c r="B29" s="243" t="s">
        <v>294</v>
      </c>
      <c r="C29" s="241">
        <v>1131</v>
      </c>
      <c r="D29" s="261">
        <v>31344.3</v>
      </c>
      <c r="E29" s="242" t="s">
        <v>289</v>
      </c>
      <c r="F29" s="82">
        <v>23320.3</v>
      </c>
      <c r="G29" s="243" t="s">
        <v>888</v>
      </c>
      <c r="J29" s="245"/>
    </row>
    <row r="30" spans="1:10" ht="15.75">
      <c r="A30" s="15">
        <v>8</v>
      </c>
      <c r="B30" s="16" t="s">
        <v>295</v>
      </c>
      <c r="C30" s="11">
        <v>1131</v>
      </c>
      <c r="D30" s="259">
        <v>6490</v>
      </c>
      <c r="E30" s="18" t="s">
        <v>289</v>
      </c>
      <c r="F30" s="80"/>
      <c r="G30" s="21"/>
      <c r="J30" s="84"/>
    </row>
    <row r="31" spans="1:10" s="244" customFormat="1" ht="15.75">
      <c r="A31" s="11">
        <v>9</v>
      </c>
      <c r="B31" s="240" t="s">
        <v>296</v>
      </c>
      <c r="C31" s="241">
        <v>1131</v>
      </c>
      <c r="D31" s="261">
        <v>8000</v>
      </c>
      <c r="E31" s="242" t="s">
        <v>289</v>
      </c>
      <c r="F31" s="82">
        <v>8000</v>
      </c>
      <c r="G31" s="243" t="s">
        <v>888</v>
      </c>
      <c r="J31" s="245"/>
    </row>
    <row r="32" spans="1:10" ht="15.75">
      <c r="A32" s="15">
        <v>10</v>
      </c>
      <c r="B32" s="11" t="s">
        <v>297</v>
      </c>
      <c r="C32" s="11">
        <v>1131</v>
      </c>
      <c r="D32" s="259">
        <v>5103</v>
      </c>
      <c r="E32" s="18" t="s">
        <v>289</v>
      </c>
      <c r="F32" s="80">
        <v>5103</v>
      </c>
      <c r="G32" s="21" t="s">
        <v>888</v>
      </c>
      <c r="J32" s="84"/>
    </row>
    <row r="33" spans="1:10" ht="15.75">
      <c r="A33" s="11">
        <v>11</v>
      </c>
      <c r="B33" s="16" t="s">
        <v>298</v>
      </c>
      <c r="C33" s="11">
        <v>1131</v>
      </c>
      <c r="D33" s="259">
        <v>15000</v>
      </c>
      <c r="E33" s="18" t="s">
        <v>289</v>
      </c>
      <c r="F33" s="80">
        <v>785.04</v>
      </c>
      <c r="G33" s="21" t="s">
        <v>591</v>
      </c>
      <c r="J33" s="84"/>
    </row>
    <row r="34" spans="1:10" ht="15.75">
      <c r="A34" s="15">
        <v>12</v>
      </c>
      <c r="B34" s="19" t="s">
        <v>299</v>
      </c>
      <c r="C34" s="11">
        <v>1131</v>
      </c>
      <c r="D34" s="80">
        <v>4841.7</v>
      </c>
      <c r="E34" s="18" t="s">
        <v>289</v>
      </c>
      <c r="F34" s="80">
        <v>4841.7</v>
      </c>
      <c r="G34" s="21" t="s">
        <v>888</v>
      </c>
      <c r="J34" s="84"/>
    </row>
    <row r="35" spans="1:10" ht="15.75">
      <c r="A35" s="11">
        <v>13</v>
      </c>
      <c r="B35" s="20" t="s">
        <v>1115</v>
      </c>
      <c r="C35" s="11">
        <v>1131</v>
      </c>
      <c r="D35" s="259">
        <v>55000</v>
      </c>
      <c r="E35" s="18" t="s">
        <v>289</v>
      </c>
      <c r="F35" s="80">
        <v>39030.26</v>
      </c>
      <c r="G35" s="21" t="s">
        <v>887</v>
      </c>
      <c r="J35" s="84"/>
    </row>
    <row r="36" spans="1:10" ht="15.75">
      <c r="A36" s="15">
        <v>14</v>
      </c>
      <c r="B36" s="20" t="s">
        <v>1116</v>
      </c>
      <c r="C36" s="11">
        <v>1131</v>
      </c>
      <c r="D36" s="259">
        <v>20000</v>
      </c>
      <c r="E36" s="18" t="s">
        <v>289</v>
      </c>
      <c r="F36" s="80">
        <v>7047.96</v>
      </c>
      <c r="G36" s="21" t="s">
        <v>887</v>
      </c>
      <c r="J36" s="84"/>
    </row>
    <row r="37" spans="1:10" ht="15.75">
      <c r="A37" s="11">
        <v>15</v>
      </c>
      <c r="B37" s="20" t="s">
        <v>1117</v>
      </c>
      <c r="C37" s="11">
        <v>1131</v>
      </c>
      <c r="D37" s="259">
        <v>1000</v>
      </c>
      <c r="E37" s="18" t="s">
        <v>289</v>
      </c>
      <c r="F37" s="80"/>
      <c r="G37" s="21"/>
      <c r="J37" s="84"/>
    </row>
    <row r="38" spans="1:10" ht="25.5">
      <c r="A38" s="15">
        <v>16</v>
      </c>
      <c r="B38" s="20" t="s">
        <v>1118</v>
      </c>
      <c r="C38" s="11">
        <v>1131</v>
      </c>
      <c r="D38" s="259">
        <v>5000</v>
      </c>
      <c r="E38" s="18" t="s">
        <v>289</v>
      </c>
      <c r="F38" s="80">
        <v>2930.16</v>
      </c>
      <c r="G38" s="21" t="s">
        <v>889</v>
      </c>
      <c r="J38" s="84"/>
    </row>
    <row r="39" spans="1:10" ht="15.75">
      <c r="A39" s="11">
        <v>17</v>
      </c>
      <c r="B39" s="20" t="s">
        <v>1119</v>
      </c>
      <c r="C39" s="11">
        <v>1131</v>
      </c>
      <c r="D39" s="259">
        <v>20000</v>
      </c>
      <c r="E39" s="18" t="s">
        <v>289</v>
      </c>
      <c r="F39" s="80">
        <v>9320</v>
      </c>
      <c r="G39" s="21" t="s">
        <v>887</v>
      </c>
      <c r="J39" s="84"/>
    </row>
    <row r="40" spans="1:10" ht="15.75">
      <c r="A40" s="15">
        <v>18</v>
      </c>
      <c r="B40" s="20" t="s">
        <v>1120</v>
      </c>
      <c r="C40" s="11">
        <v>1131</v>
      </c>
      <c r="D40" s="259">
        <v>99000</v>
      </c>
      <c r="E40" s="18" t="s">
        <v>289</v>
      </c>
      <c r="F40" s="80">
        <v>33633.3</v>
      </c>
      <c r="G40" s="21" t="s">
        <v>887</v>
      </c>
      <c r="J40" s="84"/>
    </row>
    <row r="41" spans="1:10" ht="18.75" customHeight="1">
      <c r="A41" s="11">
        <v>19</v>
      </c>
      <c r="B41" s="20" t="s">
        <v>1121</v>
      </c>
      <c r="C41" s="11">
        <v>1131</v>
      </c>
      <c r="D41" s="259">
        <v>60000</v>
      </c>
      <c r="E41" s="18" t="s">
        <v>289</v>
      </c>
      <c r="F41" s="80">
        <v>35699.64</v>
      </c>
      <c r="G41" s="21" t="s">
        <v>889</v>
      </c>
      <c r="J41" s="84"/>
    </row>
    <row r="42" spans="1:10" ht="17.25" customHeight="1">
      <c r="A42" s="15">
        <v>20</v>
      </c>
      <c r="B42" s="12" t="s">
        <v>1122</v>
      </c>
      <c r="C42" s="11">
        <v>1131</v>
      </c>
      <c r="D42" s="259">
        <v>50000</v>
      </c>
      <c r="E42" s="18" t="s">
        <v>289</v>
      </c>
      <c r="F42" s="80">
        <v>30671.85</v>
      </c>
      <c r="G42" s="21" t="s">
        <v>889</v>
      </c>
      <c r="J42" s="84"/>
    </row>
    <row r="43" spans="1:10" ht="15.75">
      <c r="A43" s="11">
        <v>21</v>
      </c>
      <c r="B43" s="20" t="s">
        <v>1123</v>
      </c>
      <c r="C43" s="11">
        <v>1131</v>
      </c>
      <c r="D43" s="259">
        <v>1000</v>
      </c>
      <c r="E43" s="18" t="s">
        <v>289</v>
      </c>
      <c r="F43" s="80"/>
      <c r="G43" s="21"/>
      <c r="J43" s="84"/>
    </row>
    <row r="44" spans="1:10" ht="30.75" customHeight="1">
      <c r="A44" s="15">
        <v>22</v>
      </c>
      <c r="B44" s="21" t="s">
        <v>1124</v>
      </c>
      <c r="C44" s="11">
        <v>1131</v>
      </c>
      <c r="D44" s="261">
        <v>76155</v>
      </c>
      <c r="E44" s="18" t="s">
        <v>289</v>
      </c>
      <c r="F44" s="80">
        <v>72549.79</v>
      </c>
      <c r="G44" s="21" t="s">
        <v>888</v>
      </c>
      <c r="J44" s="84"/>
    </row>
    <row r="45" spans="1:10" ht="21" customHeight="1">
      <c r="A45" s="11">
        <v>23</v>
      </c>
      <c r="B45" s="21" t="s">
        <v>1125</v>
      </c>
      <c r="C45" s="11">
        <v>1131</v>
      </c>
      <c r="D45" s="259">
        <v>99900</v>
      </c>
      <c r="E45" s="18" t="s">
        <v>289</v>
      </c>
      <c r="F45" s="80">
        <v>98261.86</v>
      </c>
      <c r="G45" s="21" t="s">
        <v>887</v>
      </c>
      <c r="J45" s="84"/>
    </row>
    <row r="46" spans="1:10" ht="21" customHeight="1">
      <c r="A46" s="15">
        <v>24</v>
      </c>
      <c r="B46" s="20" t="s">
        <v>1126</v>
      </c>
      <c r="C46" s="11">
        <v>1131</v>
      </c>
      <c r="D46" s="259">
        <v>50000</v>
      </c>
      <c r="E46" s="18" t="s">
        <v>289</v>
      </c>
      <c r="F46" s="80"/>
      <c r="G46" s="21"/>
      <c r="J46" s="84"/>
    </row>
    <row r="47" spans="1:10" s="244" customFormat="1" ht="15.75" customHeight="1">
      <c r="A47" s="11">
        <v>25</v>
      </c>
      <c r="B47" s="240" t="s">
        <v>1127</v>
      </c>
      <c r="C47" s="241">
        <v>1131</v>
      </c>
      <c r="D47" s="261">
        <v>8702</v>
      </c>
      <c r="E47" s="242" t="s">
        <v>289</v>
      </c>
      <c r="F47" s="82"/>
      <c r="G47" s="243"/>
      <c r="J47" s="245"/>
    </row>
    <row r="48" spans="1:10" ht="17.25" customHeight="1">
      <c r="A48" s="15">
        <v>26</v>
      </c>
      <c r="B48" s="20" t="s">
        <v>1128</v>
      </c>
      <c r="C48" s="11">
        <v>1131</v>
      </c>
      <c r="D48" s="259">
        <v>91876</v>
      </c>
      <c r="E48" s="18" t="s">
        <v>289</v>
      </c>
      <c r="F48" s="80">
        <v>64722.43</v>
      </c>
      <c r="G48" s="21" t="s">
        <v>889</v>
      </c>
      <c r="J48" s="84"/>
    </row>
    <row r="49" spans="1:10" ht="15" customHeight="1">
      <c r="A49" s="11">
        <v>27</v>
      </c>
      <c r="B49" s="12" t="s">
        <v>1129</v>
      </c>
      <c r="C49" s="11">
        <v>1131</v>
      </c>
      <c r="D49" s="259">
        <v>20000</v>
      </c>
      <c r="E49" s="18" t="s">
        <v>289</v>
      </c>
      <c r="F49" s="80"/>
      <c r="G49" s="21"/>
      <c r="J49" s="84"/>
    </row>
    <row r="50" spans="1:7" ht="15" customHeight="1">
      <c r="A50" s="15">
        <v>28</v>
      </c>
      <c r="B50" s="20" t="s">
        <v>1130</v>
      </c>
      <c r="C50" s="11">
        <v>1131</v>
      </c>
      <c r="D50" s="259">
        <v>31500</v>
      </c>
      <c r="E50" s="18" t="s">
        <v>289</v>
      </c>
      <c r="F50" s="80">
        <v>30575.68</v>
      </c>
      <c r="G50" s="21" t="s">
        <v>887</v>
      </c>
    </row>
    <row r="51" spans="1:7" ht="16.5" customHeight="1">
      <c r="A51" s="11">
        <v>29</v>
      </c>
      <c r="B51" s="20" t="s">
        <v>1131</v>
      </c>
      <c r="C51" s="11">
        <v>1131</v>
      </c>
      <c r="D51" s="259">
        <v>20000</v>
      </c>
      <c r="E51" s="18" t="s">
        <v>289</v>
      </c>
      <c r="F51" s="80">
        <v>180</v>
      </c>
      <c r="G51" s="246" t="s">
        <v>588</v>
      </c>
    </row>
    <row r="52" spans="1:7" ht="15.75">
      <c r="A52" s="15">
        <v>30</v>
      </c>
      <c r="B52" s="12" t="s">
        <v>1132</v>
      </c>
      <c r="C52" s="11">
        <v>1131</v>
      </c>
      <c r="D52" s="260">
        <v>51000</v>
      </c>
      <c r="E52" s="18" t="s">
        <v>289</v>
      </c>
      <c r="F52" s="80">
        <v>50950.32</v>
      </c>
      <c r="G52" s="21" t="s">
        <v>888</v>
      </c>
    </row>
    <row r="53" spans="1:7" s="244" customFormat="1" ht="15.75">
      <c r="A53" s="11">
        <v>31</v>
      </c>
      <c r="B53" s="246" t="s">
        <v>614</v>
      </c>
      <c r="C53" s="241">
        <v>1131</v>
      </c>
      <c r="D53" s="262">
        <v>5000</v>
      </c>
      <c r="E53" s="242" t="s">
        <v>289</v>
      </c>
      <c r="F53" s="247"/>
      <c r="G53" s="246"/>
    </row>
    <row r="54" spans="1:7" s="244" customFormat="1" ht="15.75">
      <c r="A54" s="15">
        <v>32</v>
      </c>
      <c r="B54" s="246" t="s">
        <v>620</v>
      </c>
      <c r="C54" s="241">
        <v>1131</v>
      </c>
      <c r="D54" s="247">
        <v>2880</v>
      </c>
      <c r="E54" s="242" t="s">
        <v>289</v>
      </c>
      <c r="F54" s="247">
        <v>2880</v>
      </c>
      <c r="G54" s="246" t="s">
        <v>588</v>
      </c>
    </row>
    <row r="55" spans="1:7" s="244" customFormat="1" ht="15.75">
      <c r="A55" s="11">
        <v>33</v>
      </c>
      <c r="B55" s="246" t="s">
        <v>590</v>
      </c>
      <c r="C55" s="257">
        <v>1131</v>
      </c>
      <c r="D55" s="258">
        <v>4000</v>
      </c>
      <c r="E55" s="242" t="s">
        <v>289</v>
      </c>
      <c r="F55" s="247"/>
      <c r="G55" s="246"/>
    </row>
    <row r="56" spans="1:7" ht="16.5" thickBot="1">
      <c r="A56" s="15">
        <v>34</v>
      </c>
      <c r="B56" s="118" t="s">
        <v>225</v>
      </c>
      <c r="C56" s="119">
        <v>1131</v>
      </c>
      <c r="D56" s="263">
        <v>789.59</v>
      </c>
      <c r="E56" s="108" t="s">
        <v>289</v>
      </c>
      <c r="F56" s="121"/>
      <c r="G56" s="97"/>
    </row>
    <row r="57" spans="1:7" ht="16.5" customHeight="1">
      <c r="A57" s="15"/>
      <c r="B57" s="22" t="s">
        <v>1133</v>
      </c>
      <c r="C57" s="23">
        <v>1131</v>
      </c>
      <c r="D57" s="300">
        <f>SUM(D23:D56)</f>
        <v>932000</v>
      </c>
      <c r="E57" s="18" t="s">
        <v>289</v>
      </c>
      <c r="F57" s="147">
        <f>SUM(F23:F56)</f>
        <v>553811.7</v>
      </c>
      <c r="G57" s="127"/>
    </row>
    <row r="58" spans="1:7" ht="25.5" hidden="1">
      <c r="A58" s="141"/>
      <c r="B58" s="128" t="s">
        <v>623</v>
      </c>
      <c r="C58" s="109"/>
      <c r="D58" s="265"/>
      <c r="E58" s="211" t="s">
        <v>289</v>
      </c>
      <c r="F58" s="111"/>
      <c r="G58" s="148"/>
    </row>
    <row r="59" spans="1:7" ht="44.25" customHeight="1" hidden="1">
      <c r="A59" s="142"/>
      <c r="B59" s="149" t="s">
        <v>1023</v>
      </c>
      <c r="C59" s="112">
        <v>1131</v>
      </c>
      <c r="D59" s="266">
        <v>380000</v>
      </c>
      <c r="E59" s="102" t="s">
        <v>289</v>
      </c>
      <c r="F59" s="113"/>
      <c r="G59" s="134"/>
    </row>
    <row r="60" spans="1:7" ht="18" customHeight="1" hidden="1">
      <c r="A60" s="15"/>
      <c r="B60" s="135" t="s">
        <v>1028</v>
      </c>
      <c r="C60" s="23">
        <v>1131</v>
      </c>
      <c r="D60" s="267">
        <f>SUM(D57:D59)</f>
        <v>1312000</v>
      </c>
      <c r="E60" s="18" t="s">
        <v>289</v>
      </c>
      <c r="F60" s="85"/>
      <c r="G60" s="136"/>
    </row>
    <row r="61" spans="1:7" ht="20.25" customHeight="1" hidden="1" thickBot="1">
      <c r="A61" s="232"/>
      <c r="B61" s="213" t="s">
        <v>1024</v>
      </c>
      <c r="C61" s="233">
        <v>1131</v>
      </c>
      <c r="D61" s="272">
        <v>1312000</v>
      </c>
      <c r="E61" s="108" t="s">
        <v>289</v>
      </c>
      <c r="F61" s="151"/>
      <c r="G61" s="140"/>
    </row>
    <row r="62" spans="1:7" ht="21.75" customHeight="1">
      <c r="A62" s="1790" t="s">
        <v>483</v>
      </c>
      <c r="B62" s="1790"/>
      <c r="C62" s="1790"/>
      <c r="D62" s="1790"/>
      <c r="E62" s="1790"/>
      <c r="F62" s="144"/>
      <c r="G62" s="145"/>
    </row>
    <row r="63" spans="1:8" s="244" customFormat="1" ht="24.75" customHeight="1">
      <c r="A63" s="241">
        <v>34</v>
      </c>
      <c r="B63" s="243" t="s">
        <v>615</v>
      </c>
      <c r="C63" s="241">
        <v>1134</v>
      </c>
      <c r="D63" s="269">
        <v>5462</v>
      </c>
      <c r="E63" s="242" t="s">
        <v>289</v>
      </c>
      <c r="F63" s="82">
        <v>1610</v>
      </c>
      <c r="G63" s="243" t="s">
        <v>888</v>
      </c>
      <c r="H63" s="248"/>
    </row>
    <row r="64" spans="1:7" ht="31.5" customHeight="1">
      <c r="A64" s="11">
        <v>35</v>
      </c>
      <c r="B64" s="12" t="s">
        <v>1136</v>
      </c>
      <c r="C64" s="11">
        <v>1134</v>
      </c>
      <c r="D64" s="260">
        <v>99900</v>
      </c>
      <c r="E64" s="18" t="s">
        <v>289</v>
      </c>
      <c r="F64" s="80">
        <v>30000</v>
      </c>
      <c r="G64" s="21" t="s">
        <v>887</v>
      </c>
    </row>
    <row r="65" spans="1:7" ht="31.5" customHeight="1">
      <c r="A65" s="241">
        <v>36</v>
      </c>
      <c r="B65" s="12" t="s">
        <v>1134</v>
      </c>
      <c r="C65" s="11">
        <v>1134</v>
      </c>
      <c r="D65" s="80">
        <v>68862</v>
      </c>
      <c r="E65" s="18" t="s">
        <v>289</v>
      </c>
      <c r="F65" s="80">
        <v>68862</v>
      </c>
      <c r="G65" s="243" t="s">
        <v>888</v>
      </c>
    </row>
    <row r="66" spans="1:7" ht="15.75">
      <c r="A66" s="11">
        <v>37</v>
      </c>
      <c r="B66" s="20" t="s">
        <v>1137</v>
      </c>
      <c r="C66" s="11">
        <v>1134</v>
      </c>
      <c r="D66" s="260">
        <v>48438</v>
      </c>
      <c r="E66" s="18" t="s">
        <v>289</v>
      </c>
      <c r="F66" s="80">
        <v>48438</v>
      </c>
      <c r="G66" s="21" t="s">
        <v>887</v>
      </c>
    </row>
    <row r="67" spans="1:7" ht="15.75">
      <c r="A67" s="241">
        <v>38</v>
      </c>
      <c r="B67" s="20" t="s">
        <v>1138</v>
      </c>
      <c r="C67" s="11">
        <v>1134</v>
      </c>
      <c r="D67" s="260">
        <v>60000</v>
      </c>
      <c r="E67" s="18" t="s">
        <v>289</v>
      </c>
      <c r="F67" s="80">
        <v>50450.5</v>
      </c>
      <c r="G67" s="21" t="s">
        <v>888</v>
      </c>
    </row>
    <row r="68" spans="1:7" ht="43.5" customHeight="1">
      <c r="A68" s="11">
        <v>39</v>
      </c>
      <c r="B68" s="20" t="s">
        <v>1139</v>
      </c>
      <c r="C68" s="11">
        <v>1134</v>
      </c>
      <c r="D68" s="260">
        <v>98000</v>
      </c>
      <c r="E68" s="18" t="s">
        <v>289</v>
      </c>
      <c r="F68" s="80">
        <v>24300</v>
      </c>
      <c r="G68" s="21" t="s">
        <v>887</v>
      </c>
    </row>
    <row r="69" spans="1:7" ht="19.5" customHeight="1">
      <c r="A69" s="241">
        <v>40</v>
      </c>
      <c r="B69" s="49" t="s">
        <v>1140</v>
      </c>
      <c r="C69" s="25">
        <v>1134</v>
      </c>
      <c r="D69" s="58">
        <v>68205.84</v>
      </c>
      <c r="E69" s="52" t="s">
        <v>289</v>
      </c>
      <c r="F69" s="58">
        <v>68205.84</v>
      </c>
      <c r="G69" s="21" t="s">
        <v>888</v>
      </c>
    </row>
    <row r="70" spans="1:7" ht="20.25" customHeight="1">
      <c r="A70" s="11">
        <v>41</v>
      </c>
      <c r="B70" s="20" t="s">
        <v>399</v>
      </c>
      <c r="C70" s="11">
        <v>1134</v>
      </c>
      <c r="D70" s="260">
        <v>20000</v>
      </c>
      <c r="E70" s="18" t="s">
        <v>289</v>
      </c>
      <c r="F70" s="80"/>
      <c r="G70" s="21"/>
    </row>
    <row r="71" spans="1:7" ht="20.25" customHeight="1">
      <c r="A71" s="241">
        <v>42</v>
      </c>
      <c r="B71" s="20" t="s">
        <v>397</v>
      </c>
      <c r="C71" s="11">
        <v>1134</v>
      </c>
      <c r="D71" s="260">
        <v>11060.06</v>
      </c>
      <c r="E71" s="18" t="s">
        <v>289</v>
      </c>
      <c r="F71" s="80">
        <v>11060.06</v>
      </c>
      <c r="G71" s="21" t="s">
        <v>890</v>
      </c>
    </row>
    <row r="72" spans="1:7" s="244" customFormat="1" ht="20.25" customHeight="1">
      <c r="A72" s="11">
        <v>43</v>
      </c>
      <c r="B72" s="240" t="s">
        <v>398</v>
      </c>
      <c r="C72" s="241">
        <v>1134</v>
      </c>
      <c r="D72" s="269">
        <v>19000</v>
      </c>
      <c r="E72" s="242" t="s">
        <v>289</v>
      </c>
      <c r="F72" s="82"/>
      <c r="G72" s="243"/>
    </row>
    <row r="73" spans="1:7" ht="18" customHeight="1">
      <c r="A73" s="241">
        <v>44</v>
      </c>
      <c r="B73" s="20" t="s">
        <v>330</v>
      </c>
      <c r="C73" s="11">
        <v>1134</v>
      </c>
      <c r="D73" s="260">
        <v>40000</v>
      </c>
      <c r="E73" s="18" t="s">
        <v>289</v>
      </c>
      <c r="F73" s="80">
        <v>820</v>
      </c>
      <c r="G73" s="21" t="s">
        <v>890</v>
      </c>
    </row>
    <row r="74" spans="1:7" ht="31.5" customHeight="1">
      <c r="A74" s="11">
        <v>45</v>
      </c>
      <c r="B74" s="20" t="s">
        <v>331</v>
      </c>
      <c r="C74" s="11">
        <v>1134</v>
      </c>
      <c r="D74" s="80">
        <v>4272</v>
      </c>
      <c r="E74" s="18" t="s">
        <v>289</v>
      </c>
      <c r="F74" s="80">
        <v>4272</v>
      </c>
      <c r="G74" s="243" t="s">
        <v>888</v>
      </c>
    </row>
    <row r="75" spans="1:7" ht="16.5" customHeight="1">
      <c r="A75" s="241">
        <v>46</v>
      </c>
      <c r="B75" s="20" t="s">
        <v>1147</v>
      </c>
      <c r="C75" s="11">
        <v>1134</v>
      </c>
      <c r="D75" s="260">
        <v>20000</v>
      </c>
      <c r="E75" s="18" t="s">
        <v>289</v>
      </c>
      <c r="F75" s="80">
        <v>12202.8</v>
      </c>
      <c r="G75" s="243" t="s">
        <v>888</v>
      </c>
    </row>
    <row r="76" spans="1:7" ht="40.5" customHeight="1">
      <c r="A76" s="11">
        <v>47</v>
      </c>
      <c r="B76" s="12" t="s">
        <v>1148</v>
      </c>
      <c r="C76" s="11">
        <v>1134</v>
      </c>
      <c r="D76" s="80">
        <v>57537.36</v>
      </c>
      <c r="E76" s="18" t="s">
        <v>289</v>
      </c>
      <c r="F76" s="80">
        <v>57537.36</v>
      </c>
      <c r="G76" s="21" t="s">
        <v>888</v>
      </c>
    </row>
    <row r="77" spans="1:7" ht="19.5" customHeight="1">
      <c r="A77" s="241">
        <v>48</v>
      </c>
      <c r="B77" s="12" t="s">
        <v>754</v>
      </c>
      <c r="C77" s="11">
        <v>1134</v>
      </c>
      <c r="D77" s="80">
        <v>95360</v>
      </c>
      <c r="E77" s="18" t="s">
        <v>289</v>
      </c>
      <c r="F77" s="80">
        <v>95360</v>
      </c>
      <c r="G77" s="21" t="s">
        <v>617</v>
      </c>
    </row>
    <row r="78" spans="1:7" s="244" customFormat="1" ht="34.5" customHeight="1">
      <c r="A78" s="11">
        <v>49</v>
      </c>
      <c r="B78" s="243" t="s">
        <v>368</v>
      </c>
      <c r="C78" s="241">
        <v>1134</v>
      </c>
      <c r="D78" s="269">
        <v>99100</v>
      </c>
      <c r="E78" s="242" t="s">
        <v>289</v>
      </c>
      <c r="F78" s="82"/>
      <c r="G78" s="243"/>
    </row>
    <row r="79" spans="1:7" ht="36" customHeight="1">
      <c r="A79" s="241">
        <v>50</v>
      </c>
      <c r="B79" s="12" t="s">
        <v>369</v>
      </c>
      <c r="C79" s="11">
        <v>1134</v>
      </c>
      <c r="D79" s="260">
        <v>99600</v>
      </c>
      <c r="E79" s="18" t="s">
        <v>289</v>
      </c>
      <c r="F79" s="82">
        <v>99600</v>
      </c>
      <c r="G79" s="243" t="s">
        <v>888</v>
      </c>
    </row>
    <row r="80" spans="1:7" ht="16.5" customHeight="1">
      <c r="A80" s="11">
        <v>51</v>
      </c>
      <c r="B80" s="12" t="s">
        <v>370</v>
      </c>
      <c r="C80" s="11">
        <v>1134</v>
      </c>
      <c r="D80" s="260">
        <v>5000</v>
      </c>
      <c r="E80" s="18" t="s">
        <v>289</v>
      </c>
      <c r="F80" s="80">
        <v>1723</v>
      </c>
      <c r="G80" s="21" t="s">
        <v>890</v>
      </c>
    </row>
    <row r="81" spans="1:7" ht="21" customHeight="1">
      <c r="A81" s="241">
        <v>52</v>
      </c>
      <c r="B81" s="12" t="s">
        <v>386</v>
      </c>
      <c r="C81" s="11">
        <v>1134</v>
      </c>
      <c r="D81" s="260">
        <v>10911</v>
      </c>
      <c r="E81" s="18" t="s">
        <v>289</v>
      </c>
      <c r="F81" s="82">
        <v>10253.4</v>
      </c>
      <c r="G81" s="21" t="s">
        <v>888</v>
      </c>
    </row>
    <row r="82" spans="1:7" ht="45.75" customHeight="1">
      <c r="A82" s="11">
        <v>53</v>
      </c>
      <c r="B82" s="21" t="s">
        <v>611</v>
      </c>
      <c r="C82" s="11">
        <v>1134</v>
      </c>
      <c r="D82" s="260">
        <v>96000</v>
      </c>
      <c r="E82" s="18" t="s">
        <v>289</v>
      </c>
      <c r="F82" s="80">
        <v>96000</v>
      </c>
      <c r="G82" s="21" t="s">
        <v>889</v>
      </c>
    </row>
    <row r="83" spans="1:7" s="244" customFormat="1" ht="24" customHeight="1">
      <c r="A83" s="241">
        <v>54</v>
      </c>
      <c r="B83" s="243" t="s">
        <v>371</v>
      </c>
      <c r="C83" s="241">
        <v>1134</v>
      </c>
      <c r="D83" s="269">
        <v>31750</v>
      </c>
      <c r="E83" s="242" t="s">
        <v>289</v>
      </c>
      <c r="F83" s="82">
        <v>31327.8</v>
      </c>
      <c r="G83" s="243" t="s">
        <v>890</v>
      </c>
    </row>
    <row r="84" spans="1:7" ht="24" customHeight="1">
      <c r="A84" s="11">
        <v>55</v>
      </c>
      <c r="B84" s="12" t="s">
        <v>372</v>
      </c>
      <c r="C84" s="11">
        <v>1134</v>
      </c>
      <c r="D84" s="80">
        <v>95724</v>
      </c>
      <c r="E84" s="18" t="s">
        <v>289</v>
      </c>
      <c r="F84" s="80">
        <v>95724</v>
      </c>
      <c r="G84" s="21" t="s">
        <v>888</v>
      </c>
    </row>
    <row r="85" spans="1:7" ht="19.5" customHeight="1">
      <c r="A85" s="241">
        <v>56</v>
      </c>
      <c r="B85" s="25" t="s">
        <v>373</v>
      </c>
      <c r="C85" s="11">
        <v>1134</v>
      </c>
      <c r="D85" s="80">
        <v>61560</v>
      </c>
      <c r="E85" s="18" t="s">
        <v>289</v>
      </c>
      <c r="F85" s="80">
        <v>61560</v>
      </c>
      <c r="G85" s="21" t="s">
        <v>888</v>
      </c>
    </row>
    <row r="86" spans="1:7" ht="24" customHeight="1">
      <c r="A86" s="11">
        <v>57</v>
      </c>
      <c r="B86" s="20" t="s">
        <v>375</v>
      </c>
      <c r="C86" s="11">
        <v>1134</v>
      </c>
      <c r="D86" s="314">
        <v>91900</v>
      </c>
      <c r="E86" s="18" t="s">
        <v>289</v>
      </c>
      <c r="F86" s="80"/>
      <c r="G86" s="21"/>
    </row>
    <row r="87" spans="1:7" ht="24" customHeight="1">
      <c r="A87" s="241">
        <v>58</v>
      </c>
      <c r="B87" s="21" t="s">
        <v>376</v>
      </c>
      <c r="C87" s="11">
        <v>1134</v>
      </c>
      <c r="D87" s="314">
        <v>91900</v>
      </c>
      <c r="E87" s="18" t="s">
        <v>289</v>
      </c>
      <c r="F87" s="80"/>
      <c r="G87" s="21"/>
    </row>
    <row r="88" spans="1:7" ht="24" customHeight="1">
      <c r="A88" s="11">
        <v>59</v>
      </c>
      <c r="B88" s="20" t="s">
        <v>377</v>
      </c>
      <c r="C88" s="11">
        <v>1134</v>
      </c>
      <c r="D88" s="80">
        <v>3843.24</v>
      </c>
      <c r="E88" s="18" t="s">
        <v>289</v>
      </c>
      <c r="F88" s="80">
        <v>3843.24</v>
      </c>
      <c r="G88" s="21" t="s">
        <v>888</v>
      </c>
    </row>
    <row r="89" spans="1:7" ht="24" customHeight="1">
      <c r="A89" s="241">
        <v>60</v>
      </c>
      <c r="B89" s="20" t="s">
        <v>221</v>
      </c>
      <c r="C89" s="11">
        <v>1134</v>
      </c>
      <c r="D89" s="260">
        <v>10000</v>
      </c>
      <c r="E89" s="18" t="s">
        <v>289</v>
      </c>
      <c r="F89" s="80">
        <v>5660.64</v>
      </c>
      <c r="G89" s="21" t="s">
        <v>890</v>
      </c>
    </row>
    <row r="90" spans="1:7" ht="24" customHeight="1">
      <c r="A90" s="11">
        <v>61</v>
      </c>
      <c r="B90" s="21" t="s">
        <v>387</v>
      </c>
      <c r="C90" s="11">
        <v>1134</v>
      </c>
      <c r="D90" s="80">
        <v>99000</v>
      </c>
      <c r="E90" s="18" t="s">
        <v>289</v>
      </c>
      <c r="F90" s="80">
        <v>99000</v>
      </c>
      <c r="G90" s="21" t="s">
        <v>621</v>
      </c>
    </row>
    <row r="91" spans="1:7" ht="38.25">
      <c r="A91" s="241">
        <v>62</v>
      </c>
      <c r="B91" s="21" t="s">
        <v>222</v>
      </c>
      <c r="C91" s="11">
        <v>1134</v>
      </c>
      <c r="D91" s="80">
        <v>57972</v>
      </c>
      <c r="E91" s="18" t="s">
        <v>289</v>
      </c>
      <c r="F91" s="80">
        <v>57972</v>
      </c>
      <c r="G91" s="21" t="s">
        <v>890</v>
      </c>
    </row>
    <row r="92" spans="1:9" ht="47.25" customHeight="1">
      <c r="A92" s="11">
        <v>63</v>
      </c>
      <c r="B92" s="26" t="s">
        <v>223</v>
      </c>
      <c r="C92" s="11">
        <v>1134</v>
      </c>
      <c r="D92" s="80">
        <v>93966.81</v>
      </c>
      <c r="E92" s="18" t="s">
        <v>289</v>
      </c>
      <c r="F92" s="80">
        <v>93966.81</v>
      </c>
      <c r="G92" s="21" t="s">
        <v>888</v>
      </c>
      <c r="H92" s="27"/>
      <c r="I92" s="28"/>
    </row>
    <row r="93" spans="1:9" ht="27" customHeight="1">
      <c r="A93" s="241">
        <v>64</v>
      </c>
      <c r="B93" s="21" t="s">
        <v>224</v>
      </c>
      <c r="C93" s="11">
        <v>1134</v>
      </c>
      <c r="D93" s="260">
        <v>99000</v>
      </c>
      <c r="E93" s="18" t="s">
        <v>289</v>
      </c>
      <c r="F93" s="80"/>
      <c r="G93" s="21"/>
      <c r="H93" s="28"/>
      <c r="I93" s="28"/>
    </row>
    <row r="94" spans="1:9" ht="21" customHeight="1">
      <c r="A94" s="11">
        <v>65</v>
      </c>
      <c r="B94" s="21" t="s">
        <v>608</v>
      </c>
      <c r="C94" s="11">
        <v>1134</v>
      </c>
      <c r="D94" s="80">
        <v>13240.4</v>
      </c>
      <c r="E94" s="18" t="s">
        <v>289</v>
      </c>
      <c r="F94" s="80">
        <v>13040.05</v>
      </c>
      <c r="G94" s="21" t="s">
        <v>888</v>
      </c>
      <c r="H94" s="28"/>
      <c r="I94" s="28"/>
    </row>
    <row r="95" spans="1:9" ht="21" customHeight="1">
      <c r="A95" s="241">
        <v>66</v>
      </c>
      <c r="B95" s="21" t="s">
        <v>891</v>
      </c>
      <c r="C95" s="11">
        <v>1134</v>
      </c>
      <c r="D95" s="80">
        <v>30442.11</v>
      </c>
      <c r="E95" s="18" t="s">
        <v>289</v>
      </c>
      <c r="F95" s="80">
        <v>30442.11</v>
      </c>
      <c r="G95" s="21" t="s">
        <v>888</v>
      </c>
      <c r="H95" s="28"/>
      <c r="I95" s="28"/>
    </row>
    <row r="96" spans="1:9" ht="30.75" customHeight="1">
      <c r="A96" s="11">
        <v>67</v>
      </c>
      <c r="B96" s="21" t="s">
        <v>1032</v>
      </c>
      <c r="C96" s="11">
        <v>1134</v>
      </c>
      <c r="D96" s="260">
        <v>62005</v>
      </c>
      <c r="E96" s="18" t="s">
        <v>289</v>
      </c>
      <c r="F96" s="82">
        <v>62005</v>
      </c>
      <c r="G96" s="21" t="s">
        <v>888</v>
      </c>
      <c r="H96" s="28"/>
      <c r="I96" s="28"/>
    </row>
    <row r="97" spans="1:9" ht="21" customHeight="1">
      <c r="A97" s="241">
        <v>68</v>
      </c>
      <c r="B97" s="21" t="s">
        <v>388</v>
      </c>
      <c r="C97" s="11">
        <v>1134</v>
      </c>
      <c r="D97" s="260">
        <v>30000</v>
      </c>
      <c r="E97" s="18" t="s">
        <v>289</v>
      </c>
      <c r="F97" s="80">
        <v>29593.28</v>
      </c>
      <c r="G97" s="21" t="s">
        <v>888</v>
      </c>
      <c r="H97" s="28"/>
      <c r="I97" s="28"/>
    </row>
    <row r="98" spans="1:9" ht="25.5" customHeight="1">
      <c r="A98" s="11">
        <v>69</v>
      </c>
      <c r="B98" s="21" t="s">
        <v>391</v>
      </c>
      <c r="C98" s="11">
        <v>1134</v>
      </c>
      <c r="D98" s="260">
        <v>99000</v>
      </c>
      <c r="E98" s="18" t="s">
        <v>289</v>
      </c>
      <c r="F98" s="80">
        <v>19025.51</v>
      </c>
      <c r="G98" s="21" t="s">
        <v>890</v>
      </c>
      <c r="H98" s="28"/>
      <c r="I98" s="28"/>
    </row>
    <row r="99" spans="1:9" ht="27" customHeight="1">
      <c r="A99" s="241">
        <v>70</v>
      </c>
      <c r="B99" s="20" t="s">
        <v>607</v>
      </c>
      <c r="C99" s="11">
        <v>1134</v>
      </c>
      <c r="D99" s="80">
        <v>2925</v>
      </c>
      <c r="E99" s="18" t="s">
        <v>289</v>
      </c>
      <c r="F99" s="80">
        <v>2925</v>
      </c>
      <c r="G99" s="21" t="s">
        <v>888</v>
      </c>
      <c r="H99" s="28"/>
      <c r="I99" s="28"/>
    </row>
    <row r="100" spans="1:9" ht="27.75" customHeight="1">
      <c r="A100" s="11">
        <v>71</v>
      </c>
      <c r="B100" s="12" t="s">
        <v>609</v>
      </c>
      <c r="C100" s="11">
        <v>1134</v>
      </c>
      <c r="D100" s="260">
        <v>7100</v>
      </c>
      <c r="E100" s="18" t="s">
        <v>289</v>
      </c>
      <c r="F100" s="80"/>
      <c r="G100" s="21"/>
      <c r="H100" s="28"/>
      <c r="I100" s="28"/>
    </row>
    <row r="101" spans="1:9" ht="29.25" customHeight="1">
      <c r="A101" s="241">
        <v>72</v>
      </c>
      <c r="B101" s="20" t="s">
        <v>610</v>
      </c>
      <c r="C101" s="11">
        <v>1134</v>
      </c>
      <c r="D101" s="80">
        <v>5828</v>
      </c>
      <c r="E101" s="18" t="s">
        <v>289</v>
      </c>
      <c r="F101" s="80">
        <v>5828</v>
      </c>
      <c r="G101" s="21" t="s">
        <v>890</v>
      </c>
      <c r="H101" s="28"/>
      <c r="I101" s="28"/>
    </row>
    <row r="102" spans="1:9" ht="19.5" customHeight="1">
      <c r="A102" s="11">
        <v>73</v>
      </c>
      <c r="B102" s="250" t="s">
        <v>619</v>
      </c>
      <c r="C102" s="11">
        <v>1134</v>
      </c>
      <c r="D102" s="260">
        <v>3000</v>
      </c>
      <c r="E102" s="18" t="s">
        <v>289</v>
      </c>
      <c r="F102" s="80">
        <v>1583.04</v>
      </c>
      <c r="G102" s="21" t="s">
        <v>890</v>
      </c>
      <c r="H102" s="28"/>
      <c r="I102" s="28"/>
    </row>
    <row r="103" spans="1:9" ht="44.25" customHeight="1">
      <c r="A103" s="241">
        <v>74</v>
      </c>
      <c r="B103" s="250" t="s">
        <v>587</v>
      </c>
      <c r="C103" s="11">
        <v>1134</v>
      </c>
      <c r="D103" s="80">
        <v>1339.2</v>
      </c>
      <c r="E103" s="18" t="s">
        <v>289</v>
      </c>
      <c r="F103" s="80">
        <v>1339.2</v>
      </c>
      <c r="G103" s="21" t="s">
        <v>890</v>
      </c>
      <c r="H103" s="28"/>
      <c r="I103" s="28"/>
    </row>
    <row r="104" spans="1:9" s="244" customFormat="1" ht="29.25" customHeight="1">
      <c r="A104" s="11">
        <v>75</v>
      </c>
      <c r="B104" s="243" t="s">
        <v>616</v>
      </c>
      <c r="C104" s="241">
        <v>1134</v>
      </c>
      <c r="D104" s="314">
        <v>86489</v>
      </c>
      <c r="E104" s="242" t="s">
        <v>289</v>
      </c>
      <c r="F104" s="82"/>
      <c r="G104" s="243" t="s">
        <v>888</v>
      </c>
      <c r="H104" s="249"/>
      <c r="I104" s="249"/>
    </row>
    <row r="105" spans="1:9" s="244" customFormat="1" ht="22.5" customHeight="1">
      <c r="A105" s="241">
        <v>76</v>
      </c>
      <c r="B105" s="243" t="s">
        <v>589</v>
      </c>
      <c r="C105" s="11">
        <v>1134</v>
      </c>
      <c r="D105" s="269">
        <v>10000</v>
      </c>
      <c r="E105" s="242" t="s">
        <v>289</v>
      </c>
      <c r="F105" s="82"/>
      <c r="G105" s="255"/>
      <c r="H105" s="249"/>
      <c r="I105" s="249"/>
    </row>
    <row r="106" spans="1:9" s="244" customFormat="1" ht="21" customHeight="1">
      <c r="A106" s="11">
        <v>77</v>
      </c>
      <c r="B106" s="243" t="s">
        <v>594</v>
      </c>
      <c r="C106" s="11">
        <v>1134</v>
      </c>
      <c r="D106" s="82">
        <v>18730.72</v>
      </c>
      <c r="E106" s="242" t="s">
        <v>289</v>
      </c>
      <c r="F106" s="247">
        <v>18730.72</v>
      </c>
      <c r="G106" s="243" t="s">
        <v>888</v>
      </c>
      <c r="H106" s="249"/>
      <c r="I106" s="249"/>
    </row>
    <row r="107" spans="1:9" s="244" customFormat="1" ht="18.75" customHeight="1" thickBot="1">
      <c r="A107" s="11">
        <v>78</v>
      </c>
      <c r="B107" s="253" t="s">
        <v>225</v>
      </c>
      <c r="C107" s="298">
        <v>1134</v>
      </c>
      <c r="D107" s="319">
        <v>1940.26</v>
      </c>
      <c r="E107" s="108" t="s">
        <v>289</v>
      </c>
      <c r="F107" s="121"/>
      <c r="G107" s="97"/>
      <c r="H107" s="249"/>
      <c r="I107" s="249"/>
    </row>
    <row r="108" spans="1:7" ht="36" customHeight="1" thickBot="1">
      <c r="A108" s="30"/>
      <c r="B108" s="299" t="s">
        <v>1133</v>
      </c>
      <c r="C108" s="10">
        <v>1134</v>
      </c>
      <c r="D108" s="267">
        <f>SUM(D63:D107)</f>
        <v>2135363.9999999995</v>
      </c>
      <c r="E108" s="18" t="s">
        <v>289</v>
      </c>
      <c r="F108" s="126">
        <f>SUM(F63:F107)</f>
        <v>1314261.36</v>
      </c>
      <c r="G108" s="127"/>
    </row>
    <row r="109" spans="1:7" ht="33" customHeight="1" hidden="1">
      <c r="A109" s="30"/>
      <c r="B109" s="285" t="s">
        <v>623</v>
      </c>
      <c r="C109" s="290"/>
      <c r="D109" s="291">
        <f>SUM(D110:D112)</f>
        <v>1481736</v>
      </c>
      <c r="E109" s="292" t="s">
        <v>289</v>
      </c>
      <c r="F109" s="293">
        <f>SUM(F110:F111)</f>
        <v>1361736</v>
      </c>
      <c r="G109" s="288"/>
    </row>
    <row r="110" spans="1:7" ht="26.25" customHeight="1" hidden="1">
      <c r="A110" s="30"/>
      <c r="B110" s="280" t="s">
        <v>604</v>
      </c>
      <c r="C110" s="282">
        <v>1134</v>
      </c>
      <c r="D110" s="283">
        <v>1061736</v>
      </c>
      <c r="E110" s="284" t="s">
        <v>289</v>
      </c>
      <c r="F110" s="283">
        <v>1061736</v>
      </c>
      <c r="G110" s="281" t="s">
        <v>618</v>
      </c>
    </row>
    <row r="111" spans="1:7" ht="21" customHeight="1" hidden="1">
      <c r="A111" s="30"/>
      <c r="B111" s="286" t="s">
        <v>603</v>
      </c>
      <c r="C111" s="282">
        <v>1134</v>
      </c>
      <c r="D111" s="283">
        <v>300000</v>
      </c>
      <c r="E111" s="284" t="s">
        <v>289</v>
      </c>
      <c r="F111" s="283">
        <v>300000</v>
      </c>
      <c r="G111" s="281" t="s">
        <v>618</v>
      </c>
    </row>
    <row r="112" spans="1:7" ht="18.75" customHeight="1" hidden="1">
      <c r="A112" s="30"/>
      <c r="B112" s="287" t="s">
        <v>605</v>
      </c>
      <c r="C112" s="294">
        <v>1134</v>
      </c>
      <c r="D112" s="295">
        <v>120000</v>
      </c>
      <c r="E112" s="296" t="s">
        <v>289</v>
      </c>
      <c r="F112" s="297"/>
      <c r="G112" s="289"/>
    </row>
    <row r="113" spans="1:9" ht="18.75" customHeight="1" hidden="1">
      <c r="A113" s="30"/>
      <c r="B113" s="135" t="s">
        <v>1028</v>
      </c>
      <c r="C113" s="10">
        <v>1134</v>
      </c>
      <c r="D113" s="271">
        <f>SUM(D108,D109)</f>
        <v>3617099.9999999995</v>
      </c>
      <c r="E113" s="18" t="s">
        <v>289</v>
      </c>
      <c r="F113" s="7">
        <f>SUM(F108:F109)</f>
        <v>2675997.3600000003</v>
      </c>
      <c r="G113" s="136"/>
      <c r="I113" s="28"/>
    </row>
    <row r="114" spans="1:7" ht="19.5" customHeight="1" hidden="1" thickBot="1">
      <c r="A114" s="234"/>
      <c r="B114" s="213" t="s">
        <v>1024</v>
      </c>
      <c r="C114" s="107">
        <v>1134</v>
      </c>
      <c r="D114" s="272">
        <v>3617100</v>
      </c>
      <c r="E114" s="108" t="s">
        <v>289</v>
      </c>
      <c r="F114" s="117"/>
      <c r="G114" s="129"/>
    </row>
    <row r="115" spans="1:7" s="29" customFormat="1" ht="21" customHeight="1">
      <c r="A115" s="1806" t="s">
        <v>484</v>
      </c>
      <c r="B115" s="1807"/>
      <c r="C115" s="1807"/>
      <c r="D115" s="1807"/>
      <c r="E115" s="1807"/>
      <c r="F115" s="221"/>
      <c r="G115" s="222"/>
    </row>
    <row r="116" spans="1:7" s="29" customFormat="1" ht="15.75">
      <c r="A116" s="26">
        <v>79</v>
      </c>
      <c r="B116" s="49" t="s">
        <v>226</v>
      </c>
      <c r="C116" s="49">
        <v>1140</v>
      </c>
      <c r="D116" s="58">
        <v>98000</v>
      </c>
      <c r="E116" s="52" t="s">
        <v>289</v>
      </c>
      <c r="F116" s="51">
        <v>98000</v>
      </c>
      <c r="G116" s="11" t="s">
        <v>888</v>
      </c>
    </row>
    <row r="117" spans="1:9" ht="18.75" customHeight="1">
      <c r="A117" s="49">
        <v>80</v>
      </c>
      <c r="B117" s="49" t="s">
        <v>227</v>
      </c>
      <c r="C117" s="49">
        <v>1140</v>
      </c>
      <c r="D117" s="58">
        <v>99000</v>
      </c>
      <c r="E117" s="52" t="s">
        <v>289</v>
      </c>
      <c r="F117" s="58">
        <v>55008</v>
      </c>
      <c r="G117" s="21" t="s">
        <v>889</v>
      </c>
      <c r="H117" s="27"/>
      <c r="I117" s="59"/>
    </row>
    <row r="118" spans="1:9" ht="22.5" customHeight="1" thickBot="1">
      <c r="A118" s="188">
        <v>81</v>
      </c>
      <c r="B118" s="152" t="s">
        <v>1033</v>
      </c>
      <c r="C118" s="153">
        <v>1140</v>
      </c>
      <c r="D118" s="154">
        <v>303000</v>
      </c>
      <c r="E118" s="155" t="s">
        <v>289</v>
      </c>
      <c r="F118" s="156">
        <v>40135.55</v>
      </c>
      <c r="G118" s="97" t="s">
        <v>586</v>
      </c>
      <c r="H118" s="27"/>
      <c r="I118" s="59"/>
    </row>
    <row r="119" spans="1:7" ht="15.75">
      <c r="A119" s="9"/>
      <c r="B119" s="22" t="s">
        <v>1133</v>
      </c>
      <c r="C119" s="23">
        <v>1140</v>
      </c>
      <c r="D119" s="303">
        <f>SUM(D116:D118)</f>
        <v>500000</v>
      </c>
      <c r="E119" s="18" t="s">
        <v>289</v>
      </c>
      <c r="F119" s="301">
        <f>SUM(F116:F118)</f>
        <v>193143.55</v>
      </c>
      <c r="G119" s="159"/>
    </row>
    <row r="120" spans="1:7" ht="16.5" hidden="1" thickBot="1">
      <c r="A120" s="9"/>
      <c r="B120" s="304" t="s">
        <v>1024</v>
      </c>
      <c r="C120" s="23">
        <v>1140</v>
      </c>
      <c r="D120" s="303">
        <v>500000</v>
      </c>
      <c r="E120" s="18" t="s">
        <v>289</v>
      </c>
      <c r="F120" s="302"/>
      <c r="G120" s="224"/>
    </row>
    <row r="121" spans="1:7" s="29" customFormat="1" ht="25.5" customHeight="1">
      <c r="A121" s="1790" t="s">
        <v>485</v>
      </c>
      <c r="B121" s="1766"/>
      <c r="C121" s="1766"/>
      <c r="D121" s="1766"/>
      <c r="E121" s="1766"/>
      <c r="F121" s="223"/>
      <c r="G121" s="122"/>
    </row>
    <row r="122" spans="1:9" s="35" customFormat="1" ht="27.75" customHeight="1" thickBot="1">
      <c r="A122" s="118">
        <v>82</v>
      </c>
      <c r="B122" s="118" t="s">
        <v>228</v>
      </c>
      <c r="C122" s="118">
        <v>1161</v>
      </c>
      <c r="D122" s="161">
        <v>1763000</v>
      </c>
      <c r="E122" s="108" t="s">
        <v>289</v>
      </c>
      <c r="F122" s="121">
        <v>1763000</v>
      </c>
      <c r="G122" s="119" t="s">
        <v>888</v>
      </c>
      <c r="H122" s="33"/>
      <c r="I122" s="34"/>
    </row>
    <row r="123" spans="1:7" s="39" customFormat="1" ht="15.75">
      <c r="A123" s="12"/>
      <c r="B123" s="36" t="s">
        <v>1133</v>
      </c>
      <c r="C123" s="37">
        <v>1161</v>
      </c>
      <c r="D123" s="38">
        <f>SUM(D122:D122)</f>
        <v>1763000</v>
      </c>
      <c r="E123" s="18" t="s">
        <v>289</v>
      </c>
      <c r="F123" s="301">
        <f>SUM(F122)</f>
        <v>1763000</v>
      </c>
      <c r="G123" s="167"/>
    </row>
    <row r="124" spans="1:7" s="39" customFormat="1" ht="16.5" hidden="1" thickBot="1">
      <c r="A124" s="12"/>
      <c r="B124" s="304" t="s">
        <v>1024</v>
      </c>
      <c r="C124" s="37">
        <v>1161</v>
      </c>
      <c r="D124" s="38">
        <v>1763000</v>
      </c>
      <c r="E124" s="18" t="s">
        <v>289</v>
      </c>
      <c r="F124" s="302"/>
      <c r="G124" s="170"/>
    </row>
    <row r="125" spans="1:7" s="39" customFormat="1" ht="24.75" customHeight="1">
      <c r="A125" s="1806" t="s">
        <v>486</v>
      </c>
      <c r="B125" s="1767"/>
      <c r="C125" s="1767"/>
      <c r="D125" s="1767"/>
      <c r="E125" s="1767"/>
      <c r="F125" s="162"/>
      <c r="G125" s="163"/>
    </row>
    <row r="126" spans="1:11" s="40" customFormat="1" ht="38.25" customHeight="1" thickBot="1">
      <c r="A126" s="118">
        <v>83</v>
      </c>
      <c r="B126" s="118" t="s">
        <v>229</v>
      </c>
      <c r="C126" s="118">
        <v>1162</v>
      </c>
      <c r="D126" s="172">
        <v>80400</v>
      </c>
      <c r="E126" s="108" t="s">
        <v>289</v>
      </c>
      <c r="F126" s="173">
        <v>53387.54</v>
      </c>
      <c r="G126" s="119" t="s">
        <v>888</v>
      </c>
      <c r="H126" s="27"/>
      <c r="I126" s="27"/>
      <c r="J126" s="27"/>
      <c r="K126" s="35"/>
    </row>
    <row r="127" spans="1:10" s="4" customFormat="1" ht="16.5" customHeight="1">
      <c r="A127" s="21"/>
      <c r="B127" s="41" t="s">
        <v>1133</v>
      </c>
      <c r="C127" s="5">
        <v>1162</v>
      </c>
      <c r="D127" s="7">
        <f>SUM(D126:D126)</f>
        <v>80400</v>
      </c>
      <c r="E127" s="18" t="s">
        <v>289</v>
      </c>
      <c r="F127" s="301">
        <f>SUM(F126)</f>
        <v>53387.54</v>
      </c>
      <c r="G127" s="178"/>
      <c r="H127" s="42"/>
      <c r="I127" s="42"/>
      <c r="J127" s="42"/>
    </row>
    <row r="128" spans="1:7" s="39" customFormat="1" ht="16.5" hidden="1" thickBot="1">
      <c r="A128" s="12"/>
      <c r="B128" s="304" t="s">
        <v>1024</v>
      </c>
      <c r="C128" s="5">
        <v>1162</v>
      </c>
      <c r="D128" s="38">
        <v>80400</v>
      </c>
      <c r="E128" s="18" t="s">
        <v>289</v>
      </c>
      <c r="F128" s="302"/>
      <c r="G128" s="170"/>
    </row>
    <row r="129" spans="1:10" s="4" customFormat="1" ht="21.75" customHeight="1">
      <c r="A129" s="1763" t="s">
        <v>487</v>
      </c>
      <c r="B129" s="1763"/>
      <c r="C129" s="1763"/>
      <c r="D129" s="1763"/>
      <c r="E129" s="1763"/>
      <c r="F129" s="174"/>
      <c r="G129" s="175"/>
      <c r="H129" s="42"/>
      <c r="I129" s="42"/>
      <c r="J129" s="42"/>
    </row>
    <row r="130" spans="1:11" s="44" customFormat="1" ht="23.25" customHeight="1" thickBot="1">
      <c r="A130" s="118">
        <v>84</v>
      </c>
      <c r="B130" s="118" t="s">
        <v>230</v>
      </c>
      <c r="C130" s="118">
        <v>1163</v>
      </c>
      <c r="D130" s="274">
        <v>1360000</v>
      </c>
      <c r="E130" s="108" t="s">
        <v>289</v>
      </c>
      <c r="F130" s="121">
        <v>1385696.4</v>
      </c>
      <c r="G130" s="181" t="s">
        <v>395</v>
      </c>
      <c r="H130" s="27"/>
      <c r="I130" s="27"/>
      <c r="J130" s="27"/>
      <c r="K130" s="43"/>
    </row>
    <row r="131" spans="1:10" s="29" customFormat="1" ht="15.75">
      <c r="A131" s="305"/>
      <c r="B131" s="45" t="s">
        <v>1133</v>
      </c>
      <c r="C131" s="5">
        <v>1163</v>
      </c>
      <c r="D131" s="7">
        <f>SUM(D130)</f>
        <v>1360000</v>
      </c>
      <c r="E131" s="18" t="s">
        <v>289</v>
      </c>
      <c r="F131" s="301">
        <f>SUM(F130)</f>
        <v>1385696.4</v>
      </c>
      <c r="G131" s="183"/>
      <c r="H131" s="46"/>
      <c r="I131" s="47"/>
      <c r="J131" s="46"/>
    </row>
    <row r="132" spans="1:7" s="39" customFormat="1" ht="16.5" hidden="1" thickBot="1">
      <c r="A132" s="12"/>
      <c r="B132" s="304" t="s">
        <v>1024</v>
      </c>
      <c r="C132" s="5">
        <v>1163</v>
      </c>
      <c r="D132" s="38">
        <v>1360000</v>
      </c>
      <c r="E132" s="18" t="s">
        <v>289</v>
      </c>
      <c r="F132" s="302"/>
      <c r="G132" s="170"/>
    </row>
    <row r="133" spans="1:7" ht="23.25" customHeight="1">
      <c r="A133" s="1790" t="s">
        <v>488</v>
      </c>
      <c r="B133" s="1790"/>
      <c r="C133" s="1790"/>
      <c r="D133" s="1790"/>
      <c r="E133" s="1790"/>
      <c r="F133" s="144"/>
      <c r="G133" s="145"/>
    </row>
    <row r="134" spans="1:7" ht="30" customHeight="1">
      <c r="A134" s="11">
        <v>85</v>
      </c>
      <c r="B134" s="20" t="s">
        <v>231</v>
      </c>
      <c r="C134" s="21">
        <v>1165</v>
      </c>
      <c r="D134" s="80">
        <v>62000</v>
      </c>
      <c r="E134" s="18" t="s">
        <v>289</v>
      </c>
      <c r="F134" s="80">
        <v>61360.2</v>
      </c>
      <c r="G134" s="11" t="s">
        <v>888</v>
      </c>
    </row>
    <row r="135" spans="1:7" ht="15.75">
      <c r="A135" s="11">
        <v>86</v>
      </c>
      <c r="B135" s="12" t="s">
        <v>232</v>
      </c>
      <c r="C135" s="21">
        <v>1165</v>
      </c>
      <c r="D135" s="80">
        <v>23203</v>
      </c>
      <c r="E135" s="18" t="s">
        <v>289</v>
      </c>
      <c r="F135" s="81">
        <v>23202.72</v>
      </c>
      <c r="G135" s="11" t="s">
        <v>888</v>
      </c>
    </row>
    <row r="136" spans="1:7" ht="21" customHeight="1">
      <c r="A136" s="11">
        <v>87</v>
      </c>
      <c r="B136" s="12" t="s">
        <v>233</v>
      </c>
      <c r="C136" s="21">
        <v>1165</v>
      </c>
      <c r="D136" s="80">
        <v>21500</v>
      </c>
      <c r="E136" s="18" t="s">
        <v>289</v>
      </c>
      <c r="F136" s="81">
        <v>21481.32</v>
      </c>
      <c r="G136" s="11" t="s">
        <v>888</v>
      </c>
    </row>
    <row r="137" spans="1:7" ht="21.75" customHeight="1">
      <c r="A137" s="11">
        <v>88</v>
      </c>
      <c r="B137" s="12" t="s">
        <v>392</v>
      </c>
      <c r="C137" s="21">
        <v>1165</v>
      </c>
      <c r="D137" s="80">
        <v>35700</v>
      </c>
      <c r="E137" s="18" t="s">
        <v>289</v>
      </c>
      <c r="F137" s="80">
        <v>35678.4</v>
      </c>
      <c r="G137" s="11" t="s">
        <v>888</v>
      </c>
    </row>
    <row r="138" spans="1:7" ht="39.75" customHeight="1">
      <c r="A138" s="11">
        <v>89</v>
      </c>
      <c r="B138" s="12" t="s">
        <v>234</v>
      </c>
      <c r="C138" s="21">
        <v>1165</v>
      </c>
      <c r="D138" s="80">
        <v>89900</v>
      </c>
      <c r="E138" s="18" t="s">
        <v>289</v>
      </c>
      <c r="F138" s="77"/>
      <c r="G138" s="9"/>
    </row>
    <row r="139" spans="1:7" ht="43.5" customHeight="1">
      <c r="A139" s="11">
        <v>90</v>
      </c>
      <c r="B139" s="12" t="s">
        <v>235</v>
      </c>
      <c r="C139" s="21">
        <v>1165</v>
      </c>
      <c r="D139" s="80">
        <v>92697</v>
      </c>
      <c r="E139" s="18" t="s">
        <v>289</v>
      </c>
      <c r="F139" s="77"/>
      <c r="G139" s="9"/>
    </row>
    <row r="140" spans="1:7" ht="31.5" customHeight="1" thickBot="1">
      <c r="A140" s="11">
        <v>91</v>
      </c>
      <c r="B140" s="118" t="s">
        <v>236</v>
      </c>
      <c r="C140" s="97">
        <v>1165</v>
      </c>
      <c r="D140" s="121">
        <v>79000</v>
      </c>
      <c r="E140" s="108" t="s">
        <v>289</v>
      </c>
      <c r="F140" s="185"/>
      <c r="G140" s="186"/>
    </row>
    <row r="141" spans="1:7" ht="19.5" customHeight="1">
      <c r="A141" s="9"/>
      <c r="B141" s="10" t="s">
        <v>1133</v>
      </c>
      <c r="C141" s="10">
        <v>1165</v>
      </c>
      <c r="D141" s="7">
        <f>SUM(D134:D140)</f>
        <v>404000</v>
      </c>
      <c r="E141" s="18" t="s">
        <v>289</v>
      </c>
      <c r="F141" s="301">
        <f>SUM(F134:F140)</f>
        <v>141722.63999999998</v>
      </c>
      <c r="G141" s="159"/>
    </row>
    <row r="142" spans="1:7" s="39" customFormat="1" ht="25.5" customHeight="1" hidden="1" thickBot="1">
      <c r="A142" s="12"/>
      <c r="B142" s="304" t="s">
        <v>1024</v>
      </c>
      <c r="C142" s="5">
        <v>1165</v>
      </c>
      <c r="D142" s="38">
        <v>404000</v>
      </c>
      <c r="E142" s="18" t="s">
        <v>289</v>
      </c>
      <c r="F142" s="302"/>
      <c r="G142" s="170"/>
    </row>
    <row r="143" spans="1:9" s="4" customFormat="1" ht="18.75" customHeight="1">
      <c r="A143" s="1790" t="s">
        <v>489</v>
      </c>
      <c r="B143" s="1790"/>
      <c r="C143" s="1790"/>
      <c r="D143" s="1790"/>
      <c r="E143" s="1790"/>
      <c r="F143" s="92"/>
      <c r="G143" s="91"/>
      <c r="H143" s="42"/>
      <c r="I143" s="42"/>
    </row>
    <row r="144" spans="1:9" s="4" customFormat="1" ht="26.25" customHeight="1">
      <c r="A144" s="25">
        <v>92</v>
      </c>
      <c r="B144" s="49" t="s">
        <v>237</v>
      </c>
      <c r="C144" s="25">
        <v>1172</v>
      </c>
      <c r="D144" s="275">
        <v>10000</v>
      </c>
      <c r="E144" s="52" t="s">
        <v>289</v>
      </c>
      <c r="F144" s="58">
        <v>1632</v>
      </c>
      <c r="G144" s="21" t="s">
        <v>887</v>
      </c>
      <c r="H144" s="42"/>
      <c r="I144" s="42"/>
    </row>
    <row r="145" spans="1:9" s="4" customFormat="1" ht="27.75" customHeight="1" thickBot="1">
      <c r="A145" s="196">
        <v>93</v>
      </c>
      <c r="B145" s="188" t="s">
        <v>238</v>
      </c>
      <c r="C145" s="196">
        <v>1172</v>
      </c>
      <c r="D145" s="276">
        <v>40000</v>
      </c>
      <c r="E145" s="155" t="s">
        <v>289</v>
      </c>
      <c r="F145" s="191"/>
      <c r="G145" s="97"/>
      <c r="H145" s="42"/>
      <c r="I145" s="42"/>
    </row>
    <row r="146" spans="1:9" s="4" customFormat="1" ht="19.5" customHeight="1" thickBot="1">
      <c r="A146" s="308"/>
      <c r="B146" s="53" t="s">
        <v>1133</v>
      </c>
      <c r="C146" s="54">
        <v>1172</v>
      </c>
      <c r="D146" s="309">
        <f>SUM(D144:D145)</f>
        <v>50000</v>
      </c>
      <c r="E146" s="52" t="s">
        <v>289</v>
      </c>
      <c r="F146" s="306">
        <f>SUM(F144:F145)</f>
        <v>1632</v>
      </c>
      <c r="G146" s="127"/>
      <c r="H146" s="42"/>
      <c r="I146" s="42"/>
    </row>
    <row r="147" spans="1:7" s="39" customFormat="1" ht="30.75" customHeight="1" hidden="1" thickBot="1">
      <c r="A147" s="12"/>
      <c r="B147" s="304" t="s">
        <v>1024</v>
      </c>
      <c r="C147" s="5">
        <v>1172</v>
      </c>
      <c r="D147" s="38">
        <v>50000</v>
      </c>
      <c r="E147" s="18" t="s">
        <v>289</v>
      </c>
      <c r="F147" s="307"/>
      <c r="G147" s="218"/>
    </row>
    <row r="148" spans="1:7" s="4" customFormat="1" ht="28.5" customHeight="1">
      <c r="A148" s="1764" t="s">
        <v>600</v>
      </c>
      <c r="B148" s="1764"/>
      <c r="C148" s="1764"/>
      <c r="D148" s="1764"/>
      <c r="E148" s="1764"/>
      <c r="F148" s="219"/>
      <c r="G148" s="215"/>
    </row>
    <row r="149" spans="1:9" s="35" customFormat="1" ht="27.75" customHeight="1" thickBot="1">
      <c r="A149" s="188">
        <v>94</v>
      </c>
      <c r="B149" s="188" t="s">
        <v>239</v>
      </c>
      <c r="C149" s="196">
        <v>1350</v>
      </c>
      <c r="D149" s="197">
        <v>170000</v>
      </c>
      <c r="E149" s="155" t="s">
        <v>289</v>
      </c>
      <c r="F149" s="198">
        <v>169912</v>
      </c>
      <c r="G149" s="97" t="s">
        <v>887</v>
      </c>
      <c r="H149" s="33"/>
      <c r="I149" s="34"/>
    </row>
    <row r="150" spans="1:7" s="39" customFormat="1" ht="16.5" thickBot="1">
      <c r="A150" s="26"/>
      <c r="B150" s="56" t="s">
        <v>1133</v>
      </c>
      <c r="C150" s="6">
        <v>1350</v>
      </c>
      <c r="D150" s="38">
        <f>SUM(D149:D149)</f>
        <v>170000</v>
      </c>
      <c r="E150" s="52" t="s">
        <v>289</v>
      </c>
      <c r="F150" s="306">
        <f>SUM(F149)</f>
        <v>169912</v>
      </c>
      <c r="G150" s="201"/>
    </row>
    <row r="151" spans="1:7" s="39" customFormat="1" ht="24.75" customHeight="1" hidden="1" thickBot="1">
      <c r="A151" s="26"/>
      <c r="B151" s="304" t="s">
        <v>1024</v>
      </c>
      <c r="C151" s="6">
        <v>1350</v>
      </c>
      <c r="D151" s="38">
        <v>170000</v>
      </c>
      <c r="E151" s="52" t="s">
        <v>289</v>
      </c>
      <c r="F151" s="310"/>
      <c r="G151" s="205"/>
    </row>
    <row r="152" spans="1:7" ht="27" customHeight="1">
      <c r="A152" s="1790" t="s">
        <v>601</v>
      </c>
      <c r="B152" s="1765"/>
      <c r="C152" s="1765"/>
      <c r="D152" s="1765"/>
      <c r="E152" s="1765"/>
      <c r="F152" s="214"/>
      <c r="G152" s="215"/>
    </row>
    <row r="153" spans="1:8" ht="15.75">
      <c r="A153" s="21">
        <v>95</v>
      </c>
      <c r="B153" s="21" t="s">
        <v>624</v>
      </c>
      <c r="C153" s="32">
        <v>2110</v>
      </c>
      <c r="D153" s="80">
        <v>99984</v>
      </c>
      <c r="E153" s="18" t="s">
        <v>289</v>
      </c>
      <c r="F153" s="80">
        <v>99984</v>
      </c>
      <c r="G153" s="21" t="s">
        <v>888</v>
      </c>
      <c r="H153" s="252" t="s">
        <v>102</v>
      </c>
    </row>
    <row r="154" spans="1:8" ht="15.75">
      <c r="A154" s="21">
        <v>96</v>
      </c>
      <c r="B154" s="21" t="s">
        <v>625</v>
      </c>
      <c r="C154" s="32">
        <v>2110</v>
      </c>
      <c r="D154" s="80">
        <v>50000</v>
      </c>
      <c r="E154" s="18" t="s">
        <v>289</v>
      </c>
      <c r="F154" s="80">
        <v>7701</v>
      </c>
      <c r="G154" s="21" t="s">
        <v>887</v>
      </c>
      <c r="H154" s="252" t="s">
        <v>103</v>
      </c>
    </row>
    <row r="155" spans="1:8" ht="15.75">
      <c r="A155" s="21">
        <v>97</v>
      </c>
      <c r="B155" s="21" t="s">
        <v>626</v>
      </c>
      <c r="C155" s="32">
        <v>2110</v>
      </c>
      <c r="D155" s="80">
        <v>90000</v>
      </c>
      <c r="E155" s="18" t="s">
        <v>289</v>
      </c>
      <c r="F155" s="80">
        <v>7194</v>
      </c>
      <c r="G155" s="21" t="s">
        <v>887</v>
      </c>
      <c r="H155" s="252" t="s">
        <v>104</v>
      </c>
    </row>
    <row r="156" spans="1:8" ht="18.75" customHeight="1">
      <c r="A156" s="21">
        <v>98</v>
      </c>
      <c r="B156" s="49" t="s">
        <v>1069</v>
      </c>
      <c r="C156" s="49">
        <v>2110</v>
      </c>
      <c r="D156" s="58">
        <v>99000</v>
      </c>
      <c r="E156" s="52" t="s">
        <v>289</v>
      </c>
      <c r="F156" s="58">
        <v>4300</v>
      </c>
      <c r="G156" s="21" t="s">
        <v>887</v>
      </c>
      <c r="H156" s="59"/>
    </row>
    <row r="157" spans="1:8" ht="18.75" customHeight="1">
      <c r="A157" s="21">
        <v>99</v>
      </c>
      <c r="B157" s="49" t="s">
        <v>1070</v>
      </c>
      <c r="C157" s="49">
        <v>2110</v>
      </c>
      <c r="D157" s="58">
        <v>99900</v>
      </c>
      <c r="E157" s="52" t="s">
        <v>289</v>
      </c>
      <c r="F157" s="58">
        <v>99900</v>
      </c>
      <c r="G157" s="21" t="s">
        <v>888</v>
      </c>
      <c r="H157" s="59"/>
    </row>
    <row r="158" spans="1:9" ht="25.5" customHeight="1">
      <c r="A158" s="21">
        <v>100</v>
      </c>
      <c r="B158" s="49" t="s">
        <v>101</v>
      </c>
      <c r="C158" s="49">
        <v>2110</v>
      </c>
      <c r="D158" s="58">
        <v>99000</v>
      </c>
      <c r="E158" s="52" t="s">
        <v>289</v>
      </c>
      <c r="F158" s="58">
        <v>16800</v>
      </c>
      <c r="G158" s="21" t="s">
        <v>887</v>
      </c>
      <c r="H158" s="59" t="s">
        <v>105</v>
      </c>
      <c r="I158" s="256"/>
    </row>
    <row r="159" spans="1:8" ht="18.75" customHeight="1">
      <c r="A159" s="21">
        <v>101</v>
      </c>
      <c r="B159" s="49" t="s">
        <v>106</v>
      </c>
      <c r="C159" s="49">
        <v>2110</v>
      </c>
      <c r="D159" s="58">
        <v>99000</v>
      </c>
      <c r="E159" s="52" t="s">
        <v>289</v>
      </c>
      <c r="F159" s="58">
        <v>14400</v>
      </c>
      <c r="G159" s="21" t="s">
        <v>586</v>
      </c>
      <c r="H159" s="59" t="s">
        <v>582</v>
      </c>
    </row>
    <row r="160" spans="1:8" ht="27" customHeight="1">
      <c r="A160" s="21">
        <v>102</v>
      </c>
      <c r="B160" s="49" t="s">
        <v>259</v>
      </c>
      <c r="C160" s="49">
        <v>2110</v>
      </c>
      <c r="D160" s="58">
        <v>99000</v>
      </c>
      <c r="E160" s="52" t="s">
        <v>289</v>
      </c>
      <c r="F160" s="58"/>
      <c r="G160" s="21"/>
      <c r="H160" s="59" t="s">
        <v>583</v>
      </c>
    </row>
    <row r="161" spans="1:8" ht="18.75" customHeight="1">
      <c r="A161" s="21">
        <v>103</v>
      </c>
      <c r="B161" s="251" t="s">
        <v>581</v>
      </c>
      <c r="C161" s="49">
        <v>2110</v>
      </c>
      <c r="D161" s="58">
        <v>90000</v>
      </c>
      <c r="E161" s="52" t="s">
        <v>289</v>
      </c>
      <c r="F161" s="156">
        <v>47484.72</v>
      </c>
      <c r="G161" s="97" t="s">
        <v>586</v>
      </c>
      <c r="H161" s="59" t="s">
        <v>584</v>
      </c>
    </row>
    <row r="162" spans="1:8" ht="18" customHeight="1">
      <c r="A162" s="21">
        <v>104</v>
      </c>
      <c r="B162" s="153" t="s">
        <v>580</v>
      </c>
      <c r="C162" s="153">
        <v>2110</v>
      </c>
      <c r="D162" s="156">
        <v>99000</v>
      </c>
      <c r="E162" s="155" t="s">
        <v>289</v>
      </c>
      <c r="F162" s="156"/>
      <c r="G162" s="97"/>
      <c r="H162" s="59" t="s">
        <v>585</v>
      </c>
    </row>
    <row r="163" spans="1:9" ht="21.75" customHeight="1" thickBot="1">
      <c r="A163" s="21">
        <v>105</v>
      </c>
      <c r="B163" s="153" t="s">
        <v>622</v>
      </c>
      <c r="C163" s="153">
        <v>2110</v>
      </c>
      <c r="D163" s="156">
        <v>50000</v>
      </c>
      <c r="E163" s="155" t="s">
        <v>289</v>
      </c>
      <c r="F163" s="156">
        <v>5176</v>
      </c>
      <c r="G163" s="97" t="s">
        <v>586</v>
      </c>
      <c r="H163" s="27"/>
      <c r="I163" s="59"/>
    </row>
    <row r="164" spans="1:7" ht="15.75">
      <c r="A164" s="9"/>
      <c r="B164" s="45" t="s">
        <v>1133</v>
      </c>
      <c r="C164" s="23">
        <v>2110</v>
      </c>
      <c r="D164" s="7">
        <f>SUM(D153:D163)</f>
        <v>974884</v>
      </c>
      <c r="E164" s="18" t="s">
        <v>289</v>
      </c>
      <c r="F164" s="301">
        <f>SUM(F153:F163)</f>
        <v>302939.72</v>
      </c>
      <c r="G164" s="127"/>
    </row>
    <row r="165" spans="1:7" ht="15.75" hidden="1">
      <c r="A165" s="9"/>
      <c r="B165" s="304" t="s">
        <v>1024</v>
      </c>
      <c r="C165" s="23">
        <v>2110</v>
      </c>
      <c r="D165" s="7">
        <v>2000000</v>
      </c>
      <c r="E165" s="18" t="s">
        <v>289</v>
      </c>
      <c r="F165" s="311"/>
      <c r="G165" s="136"/>
    </row>
    <row r="166" spans="1:9" ht="16.5" hidden="1" thickBot="1">
      <c r="A166" s="9"/>
      <c r="B166" s="304" t="s">
        <v>1029</v>
      </c>
      <c r="C166" s="23">
        <v>2110</v>
      </c>
      <c r="D166" s="7">
        <f>SUM(D165-D164)</f>
        <v>1025116</v>
      </c>
      <c r="E166" s="18" t="s">
        <v>289</v>
      </c>
      <c r="F166" s="312"/>
      <c r="G166" s="140"/>
      <c r="I166" s="64">
        <f>SUM(D164,D166)</f>
        <v>2000000</v>
      </c>
    </row>
    <row r="167" spans="1:7" ht="25.5" customHeight="1">
      <c r="A167" s="1790" t="s">
        <v>602</v>
      </c>
      <c r="B167" s="1790"/>
      <c r="C167" s="1790"/>
      <c r="D167" s="1790"/>
      <c r="E167" s="1790"/>
      <c r="F167" s="187"/>
      <c r="G167" s="145"/>
    </row>
    <row r="168" spans="1:7" ht="25.5">
      <c r="A168" s="11">
        <v>106</v>
      </c>
      <c r="B168" s="21" t="s">
        <v>1071</v>
      </c>
      <c r="C168" s="32">
        <v>2133</v>
      </c>
      <c r="D168" s="80">
        <v>297819</v>
      </c>
      <c r="E168" s="18" t="s">
        <v>289</v>
      </c>
      <c r="F168" s="80">
        <v>297818.57</v>
      </c>
      <c r="G168" s="21" t="s">
        <v>887</v>
      </c>
    </row>
    <row r="169" spans="1:7" ht="39" thickBot="1">
      <c r="A169" s="119">
        <v>107</v>
      </c>
      <c r="B169" s="97" t="s">
        <v>874</v>
      </c>
      <c r="C169" s="97">
        <v>2133</v>
      </c>
      <c r="D169" s="121">
        <v>299875</v>
      </c>
      <c r="E169" s="108" t="s">
        <v>289</v>
      </c>
      <c r="F169" s="121">
        <v>299875</v>
      </c>
      <c r="G169" s="97" t="s">
        <v>887</v>
      </c>
    </row>
    <row r="170" spans="1:7" ht="15.75">
      <c r="A170" s="9"/>
      <c r="B170" s="22" t="s">
        <v>1133</v>
      </c>
      <c r="C170" s="23">
        <v>2133</v>
      </c>
      <c r="D170" s="300">
        <f>SUM(D168:D169)</f>
        <v>597694</v>
      </c>
      <c r="E170" s="18" t="s">
        <v>289</v>
      </c>
      <c r="F170" s="126">
        <f>SUM(F168:F169)</f>
        <v>597693.5700000001</v>
      </c>
      <c r="G170" s="159"/>
    </row>
    <row r="171" spans="1:7" ht="15.75" hidden="1">
      <c r="A171" s="9"/>
      <c r="B171" s="304" t="s">
        <v>1024</v>
      </c>
      <c r="C171" s="23">
        <v>2133</v>
      </c>
      <c r="D171" s="7">
        <v>2000000</v>
      </c>
      <c r="E171" s="52" t="s">
        <v>289</v>
      </c>
      <c r="F171" s="78"/>
      <c r="G171" s="208"/>
    </row>
    <row r="172" spans="1:7" ht="16.5" hidden="1" thickBot="1">
      <c r="A172" s="9"/>
      <c r="B172" s="304" t="s">
        <v>1029</v>
      </c>
      <c r="C172" s="23">
        <v>2133</v>
      </c>
      <c r="D172" s="7">
        <v>1402306</v>
      </c>
      <c r="E172" s="18" t="s">
        <v>289</v>
      </c>
      <c r="F172" s="139"/>
      <c r="G172" s="140"/>
    </row>
    <row r="173" spans="1:9" ht="18.75">
      <c r="A173" s="9"/>
      <c r="B173" s="61" t="s">
        <v>875</v>
      </c>
      <c r="C173" s="9"/>
      <c r="D173" s="86">
        <f>SUM(D57,D108,D119,D123,D127,D131,D141,D146,D150,D164,D170)</f>
        <v>8967342</v>
      </c>
      <c r="E173" s="18" t="s">
        <v>289</v>
      </c>
      <c r="F173" s="273">
        <f>SUM(F57,F113,F119,F123,F127,F131,F141,F146,F150,F164,F170)</f>
        <v>7838936.48</v>
      </c>
      <c r="G173" s="9"/>
      <c r="H173" s="63"/>
      <c r="I173" s="64"/>
    </row>
    <row r="175" ht="12.75" hidden="1">
      <c r="A175" s="65" t="s">
        <v>1020</v>
      </c>
    </row>
    <row r="176" ht="12.75" hidden="1">
      <c r="A176" s="65"/>
    </row>
    <row r="177" ht="12.75" hidden="1"/>
    <row r="178" spans="2:7" ht="15.75" hidden="1">
      <c r="B178" s="66" t="s">
        <v>876</v>
      </c>
      <c r="C178" s="67"/>
      <c r="D178" s="67"/>
      <c r="E178" s="67"/>
      <c r="F178" s="67"/>
      <c r="G178" s="67"/>
    </row>
    <row r="179" spans="2:6" ht="15.75" hidden="1">
      <c r="B179" s="66" t="s">
        <v>877</v>
      </c>
      <c r="C179" s="68" t="s">
        <v>878</v>
      </c>
      <c r="D179" s="69"/>
      <c r="E179" s="69"/>
      <c r="F179" s="67"/>
    </row>
    <row r="180" spans="2:6" ht="15.75" hidden="1">
      <c r="B180" s="1"/>
      <c r="C180" s="66" t="s">
        <v>881</v>
      </c>
      <c r="D180" s="1"/>
      <c r="E180" s="70" t="s">
        <v>882</v>
      </c>
      <c r="F180" s="70"/>
    </row>
    <row r="181" spans="2:6" ht="15.75" hidden="1">
      <c r="B181" s="71"/>
      <c r="C181" s="66"/>
      <c r="D181" s="1"/>
      <c r="E181" s="1" t="s">
        <v>883</v>
      </c>
      <c r="F181" s="1"/>
    </row>
    <row r="182" spans="2:7" ht="12.75" hidden="1">
      <c r="B182" s="1"/>
      <c r="C182" s="1"/>
      <c r="D182" s="1"/>
      <c r="E182" s="1"/>
      <c r="F182" s="1"/>
      <c r="G182" s="1"/>
    </row>
    <row r="183" spans="2:7" ht="15.75" hidden="1">
      <c r="B183" s="66" t="s">
        <v>884</v>
      </c>
      <c r="C183" s="1"/>
      <c r="D183" s="1"/>
      <c r="E183" s="1"/>
      <c r="F183" s="1"/>
      <c r="G183" s="1"/>
    </row>
    <row r="184" spans="2:6" ht="15.75" hidden="1">
      <c r="B184" s="66" t="s">
        <v>885</v>
      </c>
      <c r="C184" s="68" t="s">
        <v>886</v>
      </c>
      <c r="D184" s="69"/>
      <c r="E184" s="69"/>
      <c r="F184" s="67"/>
    </row>
    <row r="185" spans="2:6" ht="15.75" hidden="1">
      <c r="B185" s="1"/>
      <c r="C185" s="66" t="s">
        <v>881</v>
      </c>
      <c r="D185" s="1"/>
      <c r="E185" s="70" t="s">
        <v>882</v>
      </c>
      <c r="F185" s="70"/>
    </row>
    <row r="186" ht="12.75">
      <c r="A186" s="65" t="s">
        <v>1020</v>
      </c>
    </row>
    <row r="188" spans="2:7" ht="15.75">
      <c r="B188" s="66" t="s">
        <v>876</v>
      </c>
      <c r="C188" s="67"/>
      <c r="D188" s="67"/>
      <c r="E188" s="67"/>
      <c r="F188" s="67"/>
      <c r="G188" s="67"/>
    </row>
    <row r="189" spans="2:6" ht="15.75">
      <c r="B189" s="66" t="s">
        <v>877</v>
      </c>
      <c r="C189" s="68" t="s">
        <v>878</v>
      </c>
      <c r="D189" s="69"/>
      <c r="E189" s="69"/>
      <c r="F189" s="67"/>
    </row>
    <row r="190" spans="2:6" ht="15.75">
      <c r="B190" s="1"/>
      <c r="C190" s="66" t="s">
        <v>881</v>
      </c>
      <c r="D190" s="1"/>
      <c r="E190" s="70" t="s">
        <v>882</v>
      </c>
      <c r="F190" s="70"/>
    </row>
    <row r="191" spans="2:6" ht="15.75">
      <c r="B191" s="71"/>
      <c r="C191" s="66"/>
      <c r="D191" s="1"/>
      <c r="E191" s="1" t="s">
        <v>883</v>
      </c>
      <c r="F191" s="1"/>
    </row>
    <row r="192" spans="2:7" ht="12.75">
      <c r="B192" s="1"/>
      <c r="C192" s="1"/>
      <c r="D192" s="1"/>
      <c r="E192" s="1"/>
      <c r="F192" s="1"/>
      <c r="G192" s="1"/>
    </row>
    <row r="193" spans="2:7" ht="15.75">
      <c r="B193" s="66" t="s">
        <v>884</v>
      </c>
      <c r="C193" s="1"/>
      <c r="D193" s="1"/>
      <c r="E193" s="1"/>
      <c r="F193" s="1"/>
      <c r="G193" s="1"/>
    </row>
    <row r="194" spans="2:6" ht="15.75">
      <c r="B194" s="66" t="s">
        <v>885</v>
      </c>
      <c r="C194" s="68" t="s">
        <v>886</v>
      </c>
      <c r="D194" s="69"/>
      <c r="E194" s="69"/>
      <c r="F194" s="67"/>
    </row>
    <row r="195" spans="2:6" ht="15.75">
      <c r="B195" s="1"/>
      <c r="C195" s="66" t="s">
        <v>881</v>
      </c>
      <c r="D195" s="1"/>
      <c r="E195" s="70" t="s">
        <v>882</v>
      </c>
      <c r="F195" s="70"/>
    </row>
  </sheetData>
  <sheetProtection/>
  <mergeCells count="36">
    <mergeCell ref="A167:E167"/>
    <mergeCell ref="A2:B2"/>
    <mergeCell ref="D2:E2"/>
    <mergeCell ref="A3:B3"/>
    <mergeCell ref="D3:E3"/>
    <mergeCell ref="A4:B4"/>
    <mergeCell ref="C4:E4"/>
    <mergeCell ref="A5:B5"/>
    <mergeCell ref="A133:E133"/>
    <mergeCell ref="A143:E143"/>
    <mergeCell ref="A148:E148"/>
    <mergeCell ref="A152:E152"/>
    <mergeCell ref="A115:E115"/>
    <mergeCell ref="A121:E121"/>
    <mergeCell ref="A125:E125"/>
    <mergeCell ref="A129:E129"/>
    <mergeCell ref="A13:E13"/>
    <mergeCell ref="A14:E14"/>
    <mergeCell ref="E19:E20"/>
    <mergeCell ref="F19:G19"/>
    <mergeCell ref="A15:E15"/>
    <mergeCell ref="A16:G16"/>
    <mergeCell ref="A22:E22"/>
    <mergeCell ref="A62:E62"/>
    <mergeCell ref="A19:A20"/>
    <mergeCell ref="B19:B20"/>
    <mergeCell ref="C19:C20"/>
    <mergeCell ref="D19:D20"/>
    <mergeCell ref="A11:B11"/>
    <mergeCell ref="A12:E12"/>
    <mergeCell ref="A8:B8"/>
    <mergeCell ref="D8:E8"/>
    <mergeCell ref="A9:B9"/>
    <mergeCell ref="D9:E9"/>
    <mergeCell ref="A10:B10"/>
    <mergeCell ref="C10:E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2"/>
  <sheetViews>
    <sheetView zoomScalePageLayoutView="0" workbookViewId="0" topLeftCell="A1">
      <selection activeCell="D56" sqref="D56"/>
    </sheetView>
  </sheetViews>
  <sheetFormatPr defaultColWidth="9.140625" defaultRowHeight="12.75"/>
  <cols>
    <col min="1" max="1" width="4.7109375" style="0" customWidth="1"/>
    <col min="2" max="2" width="35.421875" style="0" customWidth="1"/>
    <col min="3" max="3" width="10.57421875" style="0" customWidth="1"/>
    <col min="4" max="4" width="11.7109375" style="0" customWidth="1"/>
    <col min="5" max="5" width="14.140625" style="0" customWidth="1"/>
    <col min="6" max="6" width="12.421875" style="76" hidden="1" customWidth="1"/>
    <col min="7" max="7" width="8.140625" style="0" hidden="1" customWidth="1"/>
    <col min="8" max="8" width="8.8515625" style="0" customWidth="1"/>
    <col min="9" max="9" width="11.421875" style="0" customWidth="1"/>
    <col min="10" max="10" width="11.57421875" style="0" bestFit="1" customWidth="1"/>
  </cols>
  <sheetData>
    <row r="1" ht="12" customHeight="1"/>
    <row r="2" spans="1:6" ht="15.75">
      <c r="A2" s="1792" t="s">
        <v>914</v>
      </c>
      <c r="B2" s="1793"/>
      <c r="C2" s="1"/>
      <c r="D2" s="1794" t="s">
        <v>915</v>
      </c>
      <c r="E2" s="1795"/>
      <c r="F2" s="2"/>
    </row>
    <row r="3" spans="1:6" ht="15" customHeight="1">
      <c r="A3" s="1792" t="s">
        <v>916</v>
      </c>
      <c r="B3" s="1793"/>
      <c r="C3" s="1"/>
      <c r="D3" s="1796" t="s">
        <v>917</v>
      </c>
      <c r="E3" s="1797"/>
      <c r="F3" s="3"/>
    </row>
    <row r="4" spans="1:6" ht="15.75">
      <c r="A4" s="1792" t="s">
        <v>918</v>
      </c>
      <c r="B4" s="1793"/>
      <c r="C4" s="1798" t="s">
        <v>919</v>
      </c>
      <c r="D4" s="1799"/>
      <c r="E4" s="1799"/>
      <c r="F4" s="75"/>
    </row>
    <row r="5" spans="1:2" ht="15">
      <c r="A5" s="1792" t="s">
        <v>643</v>
      </c>
      <c r="B5" s="1793"/>
    </row>
    <row r="6" spans="1:2" ht="15">
      <c r="A6" s="230"/>
      <c r="B6" s="231"/>
    </row>
    <row r="7" spans="1:2" ht="15">
      <c r="A7" s="230"/>
      <c r="B7" s="231"/>
    </row>
    <row r="8" spans="1:7" ht="15.75">
      <c r="A8" s="1802" t="s">
        <v>404</v>
      </c>
      <c r="B8" s="1802"/>
      <c r="C8" s="1802"/>
      <c r="D8" s="1802"/>
      <c r="E8" s="1802"/>
      <c r="F8" s="226"/>
      <c r="G8" s="227"/>
    </row>
    <row r="9" spans="1:7" ht="15.75">
      <c r="A9" s="1800" t="s">
        <v>260</v>
      </c>
      <c r="B9" s="1794"/>
      <c r="C9" s="1794"/>
      <c r="D9" s="1801"/>
      <c r="E9" s="1801"/>
      <c r="F9" s="228"/>
      <c r="G9" s="227"/>
    </row>
    <row r="10" spans="1:7" ht="15.75">
      <c r="A10" s="1800" t="s">
        <v>261</v>
      </c>
      <c r="B10" s="1794"/>
      <c r="C10" s="1794"/>
      <c r="D10" s="1801"/>
      <c r="E10" s="1801"/>
      <c r="F10" s="228"/>
      <c r="G10" s="227"/>
    </row>
    <row r="11" spans="1:7" ht="15.75">
      <c r="A11" s="1800" t="s">
        <v>262</v>
      </c>
      <c r="B11" s="1794"/>
      <c r="C11" s="1794"/>
      <c r="D11" s="1801"/>
      <c r="E11" s="1801"/>
      <c r="F11" s="228"/>
      <c r="G11" s="227"/>
    </row>
    <row r="12" spans="1:7" ht="19.5" customHeight="1">
      <c r="A12" s="1777" t="s">
        <v>263</v>
      </c>
      <c r="B12" s="1778"/>
      <c r="C12" s="1778"/>
      <c r="D12" s="1778"/>
      <c r="E12" s="1778"/>
      <c r="F12" s="1778"/>
      <c r="G12" s="1762"/>
    </row>
    <row r="13" spans="1:7" ht="19.5" customHeight="1">
      <c r="A13" s="72"/>
      <c r="B13" s="73"/>
      <c r="C13" s="73"/>
      <c r="D13" s="73"/>
      <c r="E13" s="73"/>
      <c r="F13" s="73"/>
      <c r="G13" s="74"/>
    </row>
    <row r="14" spans="1:6" ht="12.75">
      <c r="A14" s="4"/>
      <c r="B14" s="4"/>
      <c r="C14" s="4"/>
      <c r="D14" s="4"/>
      <c r="E14" s="4"/>
      <c r="F14" s="29" t="s">
        <v>641</v>
      </c>
    </row>
    <row r="15" spans="1:7" ht="31.5" customHeight="1">
      <c r="A15" s="1808" t="s">
        <v>264</v>
      </c>
      <c r="B15" s="1780" t="s">
        <v>507</v>
      </c>
      <c r="C15" s="1808" t="s">
        <v>508</v>
      </c>
      <c r="D15" s="1782" t="s">
        <v>285</v>
      </c>
      <c r="E15" s="1784" t="s">
        <v>393</v>
      </c>
      <c r="F15" s="1788" t="s">
        <v>394</v>
      </c>
      <c r="G15" s="1789"/>
    </row>
    <row r="16" spans="1:10" ht="48" customHeight="1">
      <c r="A16" s="1779"/>
      <c r="B16" s="1781"/>
      <c r="C16" s="1779"/>
      <c r="D16" s="1783"/>
      <c r="E16" s="1785"/>
      <c r="F16" s="8" t="s">
        <v>385</v>
      </c>
      <c r="G16" s="10" t="s">
        <v>892</v>
      </c>
      <c r="J16" s="83"/>
    </row>
    <row r="17" spans="1:10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J17" s="84"/>
    </row>
    <row r="18" spans="1:10" ht="21.75" customHeight="1">
      <c r="A18" s="1790" t="s">
        <v>1030</v>
      </c>
      <c r="B18" s="1791"/>
      <c r="C18" s="1791"/>
      <c r="D18" s="1791"/>
      <c r="E18" s="1791"/>
      <c r="F18" s="89"/>
      <c r="G18" s="90"/>
      <c r="J18" s="84"/>
    </row>
    <row r="19" spans="1:10" ht="38.25">
      <c r="A19" s="11">
        <v>1</v>
      </c>
      <c r="B19" s="12" t="s">
        <v>286</v>
      </c>
      <c r="C19" s="11">
        <v>1131</v>
      </c>
      <c r="D19" s="260">
        <v>40000</v>
      </c>
      <c r="E19" s="14" t="s">
        <v>287</v>
      </c>
      <c r="F19" s="79">
        <v>15588</v>
      </c>
      <c r="G19" s="21" t="s">
        <v>887</v>
      </c>
      <c r="J19" s="84"/>
    </row>
    <row r="20" spans="1:10" ht="25.5">
      <c r="A20" s="15">
        <v>2</v>
      </c>
      <c r="B20" s="16" t="s">
        <v>288</v>
      </c>
      <c r="C20" s="11">
        <v>1131</v>
      </c>
      <c r="D20" s="259">
        <v>40000</v>
      </c>
      <c r="E20" s="18" t="s">
        <v>289</v>
      </c>
      <c r="F20" s="80">
        <v>12683.72</v>
      </c>
      <c r="G20" s="21" t="s">
        <v>889</v>
      </c>
      <c r="J20" s="84"/>
    </row>
    <row r="21" spans="1:10" ht="15.75">
      <c r="A21" s="11">
        <v>3</v>
      </c>
      <c r="B21" s="19" t="s">
        <v>290</v>
      </c>
      <c r="C21" s="11">
        <v>1131</v>
      </c>
      <c r="D21" s="259">
        <v>4000</v>
      </c>
      <c r="E21" s="18" t="s">
        <v>289</v>
      </c>
      <c r="F21" s="80">
        <v>1302</v>
      </c>
      <c r="G21" s="21" t="s">
        <v>887</v>
      </c>
      <c r="J21" s="84"/>
    </row>
    <row r="22" spans="1:10" s="244" customFormat="1" ht="15.75">
      <c r="A22" s="15">
        <v>4</v>
      </c>
      <c r="B22" s="240" t="s">
        <v>291</v>
      </c>
      <c r="C22" s="241">
        <v>1131</v>
      </c>
      <c r="D22" s="261">
        <v>10800</v>
      </c>
      <c r="E22" s="242" t="s">
        <v>289</v>
      </c>
      <c r="F22" s="82">
        <v>10800</v>
      </c>
      <c r="G22" s="243" t="s">
        <v>888</v>
      </c>
      <c r="J22" s="245"/>
    </row>
    <row r="23" spans="1:10" ht="15.75">
      <c r="A23" s="11">
        <v>5</v>
      </c>
      <c r="B23" s="16" t="s">
        <v>292</v>
      </c>
      <c r="C23" s="11">
        <v>1131</v>
      </c>
      <c r="D23" s="259">
        <v>5618.41</v>
      </c>
      <c r="E23" s="18" t="s">
        <v>289</v>
      </c>
      <c r="F23" s="80">
        <v>5618.41</v>
      </c>
      <c r="G23" s="21" t="s">
        <v>888</v>
      </c>
      <c r="J23" s="84"/>
    </row>
    <row r="24" spans="1:10" ht="15.75">
      <c r="A24" s="15">
        <v>6</v>
      </c>
      <c r="B24" s="16" t="s">
        <v>293</v>
      </c>
      <c r="C24" s="11">
        <v>1131</v>
      </c>
      <c r="D24" s="259">
        <v>10000</v>
      </c>
      <c r="E24" s="18" t="s">
        <v>289</v>
      </c>
      <c r="F24" s="80">
        <v>5212.5</v>
      </c>
      <c r="G24" s="26" t="s">
        <v>890</v>
      </c>
      <c r="H24" s="355"/>
      <c r="J24" s="84"/>
    </row>
    <row r="25" spans="1:10" s="244" customFormat="1" ht="15.75">
      <c r="A25" s="11">
        <v>7</v>
      </c>
      <c r="B25" s="243" t="s">
        <v>294</v>
      </c>
      <c r="C25" s="241">
        <v>1131</v>
      </c>
      <c r="D25" s="344">
        <v>41345.06</v>
      </c>
      <c r="E25" s="242" t="s">
        <v>289</v>
      </c>
      <c r="F25" s="82">
        <v>31345.06</v>
      </c>
      <c r="G25" s="243" t="s">
        <v>888</v>
      </c>
      <c r="H25" s="356"/>
      <c r="J25" s="245"/>
    </row>
    <row r="26" spans="1:10" ht="15.75">
      <c r="A26" s="15">
        <v>8</v>
      </c>
      <c r="B26" s="16" t="s">
        <v>295</v>
      </c>
      <c r="C26" s="11">
        <v>1131</v>
      </c>
      <c r="D26" s="259">
        <v>6490</v>
      </c>
      <c r="E26" s="18" t="s">
        <v>289</v>
      </c>
      <c r="F26" s="80"/>
      <c r="G26" s="21"/>
      <c r="H26" s="355"/>
      <c r="J26" s="84"/>
    </row>
    <row r="27" spans="1:10" s="244" customFormat="1" ht="15.75">
      <c r="A27" s="11">
        <v>9</v>
      </c>
      <c r="B27" s="240" t="s">
        <v>296</v>
      </c>
      <c r="C27" s="241">
        <v>1131</v>
      </c>
      <c r="D27" s="261">
        <v>8000</v>
      </c>
      <c r="E27" s="242" t="s">
        <v>289</v>
      </c>
      <c r="F27" s="82">
        <v>8000</v>
      </c>
      <c r="G27" s="243" t="s">
        <v>888</v>
      </c>
      <c r="H27" s="356"/>
      <c r="J27" s="245"/>
    </row>
    <row r="28" spans="1:10" ht="15.75">
      <c r="A28" s="15">
        <v>10</v>
      </c>
      <c r="B28" s="11" t="s">
        <v>297</v>
      </c>
      <c r="C28" s="11">
        <v>1131</v>
      </c>
      <c r="D28" s="259">
        <v>5103</v>
      </c>
      <c r="E28" s="18" t="s">
        <v>289</v>
      </c>
      <c r="F28" s="80">
        <v>5103</v>
      </c>
      <c r="G28" s="21" t="s">
        <v>888</v>
      </c>
      <c r="H28" s="355"/>
      <c r="J28" s="84"/>
    </row>
    <row r="29" spans="1:10" ht="15.75">
      <c r="A29" s="11">
        <v>11</v>
      </c>
      <c r="B29" s="16" t="s">
        <v>298</v>
      </c>
      <c r="C29" s="11">
        <v>1131</v>
      </c>
      <c r="D29" s="259">
        <v>15000</v>
      </c>
      <c r="E29" s="18" t="s">
        <v>289</v>
      </c>
      <c r="F29" s="80">
        <v>785.04</v>
      </c>
      <c r="G29" s="21" t="s">
        <v>591</v>
      </c>
      <c r="H29" s="355"/>
      <c r="J29" s="84"/>
    </row>
    <row r="30" spans="1:10" ht="15.75">
      <c r="A30" s="15">
        <v>12</v>
      </c>
      <c r="B30" s="19" t="s">
        <v>299</v>
      </c>
      <c r="C30" s="11">
        <v>1131</v>
      </c>
      <c r="D30" s="80">
        <v>4841.7</v>
      </c>
      <c r="E30" s="18" t="s">
        <v>289</v>
      </c>
      <c r="F30" s="80">
        <v>4841.7</v>
      </c>
      <c r="G30" s="21" t="s">
        <v>888</v>
      </c>
      <c r="H30" s="355"/>
      <c r="J30" s="84"/>
    </row>
    <row r="31" spans="1:10" ht="15.75">
      <c r="A31" s="11">
        <v>13</v>
      </c>
      <c r="B31" s="20" t="s">
        <v>1115</v>
      </c>
      <c r="C31" s="11">
        <v>1131</v>
      </c>
      <c r="D31" s="259">
        <v>75000</v>
      </c>
      <c r="E31" s="18" t="s">
        <v>289</v>
      </c>
      <c r="F31" s="80">
        <v>46496.5</v>
      </c>
      <c r="G31" s="21" t="s">
        <v>598</v>
      </c>
      <c r="H31" s="355"/>
      <c r="J31" s="84"/>
    </row>
    <row r="32" spans="1:10" ht="15.75">
      <c r="A32" s="15">
        <v>14</v>
      </c>
      <c r="B32" s="20" t="s">
        <v>1116</v>
      </c>
      <c r="C32" s="11">
        <v>1131</v>
      </c>
      <c r="D32" s="259">
        <v>20000</v>
      </c>
      <c r="E32" s="18" t="s">
        <v>289</v>
      </c>
      <c r="F32" s="80">
        <v>8766.96</v>
      </c>
      <c r="G32" s="21" t="s">
        <v>598</v>
      </c>
      <c r="H32" s="355"/>
      <c r="J32" s="84"/>
    </row>
    <row r="33" spans="1:10" ht="15.75">
      <c r="A33" s="11">
        <v>15</v>
      </c>
      <c r="B33" s="20" t="s">
        <v>1117</v>
      </c>
      <c r="C33" s="11">
        <v>1131</v>
      </c>
      <c r="D33" s="259">
        <v>1000</v>
      </c>
      <c r="E33" s="18" t="s">
        <v>289</v>
      </c>
      <c r="F33" s="80"/>
      <c r="G33" s="21"/>
      <c r="H33" s="355"/>
      <c r="J33" s="84"/>
    </row>
    <row r="34" spans="1:10" ht="29.25" customHeight="1">
      <c r="A34" s="15">
        <v>16</v>
      </c>
      <c r="B34" s="20" t="s">
        <v>1118</v>
      </c>
      <c r="C34" s="11">
        <v>1131</v>
      </c>
      <c r="D34" s="259">
        <v>5000</v>
      </c>
      <c r="E34" s="18" t="s">
        <v>289</v>
      </c>
      <c r="F34" s="80">
        <v>2930.16</v>
      </c>
      <c r="G34" s="21" t="s">
        <v>889</v>
      </c>
      <c r="J34" s="84"/>
    </row>
    <row r="35" spans="1:10" ht="15.75">
      <c r="A35" s="11">
        <v>17</v>
      </c>
      <c r="B35" s="20" t="s">
        <v>1119</v>
      </c>
      <c r="C35" s="11">
        <v>1131</v>
      </c>
      <c r="D35" s="259">
        <v>20000</v>
      </c>
      <c r="E35" s="18" t="s">
        <v>289</v>
      </c>
      <c r="F35" s="80">
        <v>9320</v>
      </c>
      <c r="G35" s="21" t="s">
        <v>887</v>
      </c>
      <c r="J35" s="84"/>
    </row>
    <row r="36" spans="1:10" ht="15.75">
      <c r="A36" s="15">
        <v>18</v>
      </c>
      <c r="B36" s="20" t="s">
        <v>1120</v>
      </c>
      <c r="C36" s="11">
        <v>1131</v>
      </c>
      <c r="D36" s="259">
        <v>99000</v>
      </c>
      <c r="E36" s="18" t="s">
        <v>289</v>
      </c>
      <c r="F36" s="80">
        <v>56766.72</v>
      </c>
      <c r="G36" s="21" t="s">
        <v>598</v>
      </c>
      <c r="J36" s="84"/>
    </row>
    <row r="37" spans="1:10" ht="30" customHeight="1">
      <c r="A37" s="11">
        <v>19</v>
      </c>
      <c r="B37" s="20" t="s">
        <v>1121</v>
      </c>
      <c r="C37" s="11">
        <v>1131</v>
      </c>
      <c r="D37" s="259">
        <v>80000</v>
      </c>
      <c r="E37" s="18" t="s">
        <v>289</v>
      </c>
      <c r="F37" s="80">
        <v>35699.64</v>
      </c>
      <c r="G37" s="21" t="s">
        <v>889</v>
      </c>
      <c r="J37" s="84"/>
    </row>
    <row r="38" spans="1:10" ht="27" customHeight="1">
      <c r="A38" s="15">
        <v>20</v>
      </c>
      <c r="B38" s="12" t="s">
        <v>1122</v>
      </c>
      <c r="C38" s="11">
        <v>1131</v>
      </c>
      <c r="D38" s="259">
        <v>60000</v>
      </c>
      <c r="E38" s="18" t="s">
        <v>289</v>
      </c>
      <c r="F38" s="80">
        <v>30671.85</v>
      </c>
      <c r="G38" s="21" t="s">
        <v>889</v>
      </c>
      <c r="J38" s="84"/>
    </row>
    <row r="39" spans="1:10" ht="15.75">
      <c r="A39" s="11">
        <v>21</v>
      </c>
      <c r="B39" s="20" t="s">
        <v>1123</v>
      </c>
      <c r="C39" s="11">
        <v>1131</v>
      </c>
      <c r="D39" s="259">
        <v>1000</v>
      </c>
      <c r="E39" s="18" t="s">
        <v>289</v>
      </c>
      <c r="F39" s="80"/>
      <c r="G39" s="21"/>
      <c r="J39" s="84"/>
    </row>
    <row r="40" spans="1:10" ht="30.75" customHeight="1">
      <c r="A40" s="15">
        <v>22</v>
      </c>
      <c r="B40" s="21" t="s">
        <v>1124</v>
      </c>
      <c r="C40" s="11">
        <v>1131</v>
      </c>
      <c r="D40" s="261">
        <v>99900</v>
      </c>
      <c r="E40" s="18" t="s">
        <v>289</v>
      </c>
      <c r="F40" s="80">
        <v>93642.79</v>
      </c>
      <c r="G40" s="21" t="s">
        <v>888</v>
      </c>
      <c r="I40" s="348">
        <v>21093</v>
      </c>
      <c r="J40" s="84"/>
    </row>
    <row r="41" spans="1:10" ht="21" customHeight="1">
      <c r="A41" s="11">
        <v>23</v>
      </c>
      <c r="B41" s="21" t="s">
        <v>1125</v>
      </c>
      <c r="C41" s="11">
        <v>1131</v>
      </c>
      <c r="D41" s="259">
        <v>99900</v>
      </c>
      <c r="E41" s="18" t="s">
        <v>289</v>
      </c>
      <c r="F41" s="80">
        <v>98261.86</v>
      </c>
      <c r="G41" s="21" t="s">
        <v>887</v>
      </c>
      <c r="J41" s="84"/>
    </row>
    <row r="42" spans="1:10" ht="26.25" customHeight="1">
      <c r="A42" s="15">
        <v>24</v>
      </c>
      <c r="B42" s="20" t="s">
        <v>1126</v>
      </c>
      <c r="C42" s="11">
        <v>1131</v>
      </c>
      <c r="D42" s="259">
        <v>50000</v>
      </c>
      <c r="E42" s="18" t="s">
        <v>289</v>
      </c>
      <c r="F42" s="80">
        <v>7189.88</v>
      </c>
      <c r="G42" s="21" t="s">
        <v>889</v>
      </c>
      <c r="J42" s="84"/>
    </row>
    <row r="43" spans="1:10" ht="27" customHeight="1">
      <c r="A43" s="11">
        <v>25</v>
      </c>
      <c r="B43" s="20" t="s">
        <v>1128</v>
      </c>
      <c r="C43" s="11">
        <v>1131</v>
      </c>
      <c r="D43" s="259">
        <v>99000</v>
      </c>
      <c r="E43" s="18" t="s">
        <v>289</v>
      </c>
      <c r="F43" s="80">
        <v>64722.43</v>
      </c>
      <c r="G43" s="21" t="s">
        <v>889</v>
      </c>
      <c r="J43" s="84"/>
    </row>
    <row r="44" spans="1:10" ht="15" customHeight="1">
      <c r="A44" s="15">
        <v>26</v>
      </c>
      <c r="B44" s="12" t="s">
        <v>1129</v>
      </c>
      <c r="C44" s="11">
        <v>1131</v>
      </c>
      <c r="D44" s="259">
        <v>20000</v>
      </c>
      <c r="E44" s="18" t="s">
        <v>289</v>
      </c>
      <c r="F44" s="80"/>
      <c r="G44" s="21"/>
      <c r="J44" s="84"/>
    </row>
    <row r="45" spans="1:7" ht="15" customHeight="1">
      <c r="A45" s="11">
        <v>27</v>
      </c>
      <c r="B45" s="20" t="s">
        <v>1130</v>
      </c>
      <c r="C45" s="11">
        <v>1131</v>
      </c>
      <c r="D45" s="259">
        <v>40000</v>
      </c>
      <c r="E45" s="18" t="s">
        <v>289</v>
      </c>
      <c r="F45" s="80">
        <v>30575.68</v>
      </c>
      <c r="G45" s="21" t="s">
        <v>586</v>
      </c>
    </row>
    <row r="46" spans="1:7" ht="16.5" customHeight="1">
      <c r="A46" s="15">
        <v>28</v>
      </c>
      <c r="B46" s="20" t="s">
        <v>1131</v>
      </c>
      <c r="C46" s="11">
        <v>1131</v>
      </c>
      <c r="D46" s="259">
        <v>20000</v>
      </c>
      <c r="E46" s="18" t="s">
        <v>289</v>
      </c>
      <c r="F46" s="80">
        <v>180</v>
      </c>
      <c r="G46" s="246" t="s">
        <v>588</v>
      </c>
    </row>
    <row r="47" spans="1:7" ht="15.75">
      <c r="A47" s="11">
        <v>29</v>
      </c>
      <c r="B47" s="12" t="s">
        <v>1132</v>
      </c>
      <c r="C47" s="11">
        <v>1131</v>
      </c>
      <c r="D47" s="349">
        <v>90676.32</v>
      </c>
      <c r="E47" s="350" t="s">
        <v>289</v>
      </c>
      <c r="F47" s="349">
        <v>60676.32</v>
      </c>
      <c r="G47" s="21" t="s">
        <v>888</v>
      </c>
    </row>
    <row r="48" spans="1:8" s="244" customFormat="1" ht="15.75">
      <c r="A48" s="15">
        <v>30</v>
      </c>
      <c r="B48" s="246" t="s">
        <v>614</v>
      </c>
      <c r="C48" s="241">
        <v>1131</v>
      </c>
      <c r="D48" s="262">
        <v>5000</v>
      </c>
      <c r="E48" s="242" t="s">
        <v>289</v>
      </c>
      <c r="F48" s="247">
        <v>4715.04</v>
      </c>
      <c r="G48" s="246" t="s">
        <v>888</v>
      </c>
      <c r="H48" s="356"/>
    </row>
    <row r="49" spans="1:8" s="244" customFormat="1" ht="15.75">
      <c r="A49" s="11">
        <v>31</v>
      </c>
      <c r="B49" s="246" t="s">
        <v>620</v>
      </c>
      <c r="C49" s="241">
        <v>1131</v>
      </c>
      <c r="D49" s="247">
        <v>30000</v>
      </c>
      <c r="E49" s="242" t="s">
        <v>289</v>
      </c>
      <c r="F49" s="247">
        <v>2880</v>
      </c>
      <c r="G49" s="246" t="s">
        <v>588</v>
      </c>
      <c r="H49" s="356"/>
    </row>
    <row r="50" spans="1:8" s="244" customFormat="1" ht="30.75" customHeight="1">
      <c r="A50" s="15">
        <v>32</v>
      </c>
      <c r="B50" s="246" t="s">
        <v>590</v>
      </c>
      <c r="C50" s="257">
        <v>1131</v>
      </c>
      <c r="D50" s="258">
        <v>4000</v>
      </c>
      <c r="E50" s="242" t="s">
        <v>289</v>
      </c>
      <c r="F50" s="247">
        <v>3842.88</v>
      </c>
      <c r="G50" s="21" t="s">
        <v>889</v>
      </c>
      <c r="H50" s="356"/>
    </row>
    <row r="51" spans="1:8" ht="15.75">
      <c r="A51" s="11">
        <v>33</v>
      </c>
      <c r="B51" s="118" t="s">
        <v>595</v>
      </c>
      <c r="C51" s="119">
        <v>1131</v>
      </c>
      <c r="D51" s="351">
        <v>705</v>
      </c>
      <c r="E51" s="108" t="s">
        <v>289</v>
      </c>
      <c r="F51" s="121">
        <v>705</v>
      </c>
      <c r="G51" s="21" t="s">
        <v>888</v>
      </c>
      <c r="H51" s="355"/>
    </row>
    <row r="52" spans="1:8" ht="15.75">
      <c r="A52" s="15">
        <v>34</v>
      </c>
      <c r="B52" s="12" t="s">
        <v>596</v>
      </c>
      <c r="C52" s="11">
        <v>1131</v>
      </c>
      <c r="D52" s="80">
        <v>50000</v>
      </c>
      <c r="E52" s="108" t="s">
        <v>289</v>
      </c>
      <c r="F52" s="80">
        <v>1994.4</v>
      </c>
      <c r="G52" s="21" t="s">
        <v>598</v>
      </c>
      <c r="H52" s="355"/>
    </row>
    <row r="53" spans="1:8" ht="25.5">
      <c r="A53" s="11">
        <v>35</v>
      </c>
      <c r="B53" s="12" t="s">
        <v>634</v>
      </c>
      <c r="C53" s="11">
        <v>1131</v>
      </c>
      <c r="D53" s="80">
        <v>26701.1</v>
      </c>
      <c r="E53" s="108" t="s">
        <v>289</v>
      </c>
      <c r="F53" s="80">
        <v>6701.1</v>
      </c>
      <c r="G53" s="21" t="s">
        <v>598</v>
      </c>
      <c r="H53" s="355"/>
    </row>
    <row r="54" spans="1:8" ht="15.75">
      <c r="A54" s="15">
        <v>36</v>
      </c>
      <c r="B54" s="240" t="s">
        <v>637</v>
      </c>
      <c r="C54" s="11">
        <v>1131</v>
      </c>
      <c r="D54" s="80">
        <v>3299</v>
      </c>
      <c r="E54" s="108" t="s">
        <v>289</v>
      </c>
      <c r="F54" s="80"/>
      <c r="G54" s="21"/>
      <c r="H54" s="355"/>
    </row>
    <row r="55" spans="1:8" ht="15.75">
      <c r="A55" s="11">
        <v>37</v>
      </c>
      <c r="B55" s="12" t="s">
        <v>597</v>
      </c>
      <c r="C55" s="11">
        <v>1131</v>
      </c>
      <c r="D55" s="80">
        <v>660</v>
      </c>
      <c r="E55" s="108" t="s">
        <v>289</v>
      </c>
      <c r="F55" s="80">
        <v>660</v>
      </c>
      <c r="G55" s="21" t="s">
        <v>888</v>
      </c>
      <c r="H55" s="355"/>
    </row>
    <row r="56" spans="1:8" ht="25.5">
      <c r="A56" s="15">
        <v>38</v>
      </c>
      <c r="B56" s="305" t="s">
        <v>639</v>
      </c>
      <c r="C56" s="11">
        <v>1131</v>
      </c>
      <c r="D56" s="80">
        <v>30000</v>
      </c>
      <c r="E56" s="108" t="s">
        <v>289</v>
      </c>
      <c r="F56" s="80"/>
      <c r="G56" s="21"/>
      <c r="H56" s="355"/>
    </row>
    <row r="57" spans="1:8" ht="16.5" thickBot="1">
      <c r="A57" s="119">
        <v>39</v>
      </c>
      <c r="B57" s="326" t="s">
        <v>225</v>
      </c>
      <c r="C57" s="298">
        <v>1131</v>
      </c>
      <c r="D57" s="327">
        <v>9960.41</v>
      </c>
      <c r="E57" s="108" t="s">
        <v>289</v>
      </c>
      <c r="F57" s="327"/>
      <c r="G57" s="352"/>
      <c r="H57" s="355"/>
    </row>
    <row r="58" spans="1:7" ht="16.5" customHeight="1">
      <c r="A58" s="11"/>
      <c r="B58" s="22" t="s">
        <v>1133</v>
      </c>
      <c r="C58" s="23">
        <v>1131</v>
      </c>
      <c r="D58" s="300">
        <f>SUM(D19:D57)</f>
        <v>1232000</v>
      </c>
      <c r="E58" s="18" t="s">
        <v>289</v>
      </c>
      <c r="F58" s="147">
        <f>SUM(F19:F57)</f>
        <v>668678.64</v>
      </c>
      <c r="G58" s="127"/>
    </row>
    <row r="59" spans="1:7" ht="25.5" hidden="1">
      <c r="A59" s="141"/>
      <c r="B59" s="128" t="s">
        <v>623</v>
      </c>
      <c r="C59" s="109"/>
      <c r="D59" s="265"/>
      <c r="E59" s="211" t="s">
        <v>289</v>
      </c>
      <c r="F59" s="113">
        <v>379655</v>
      </c>
      <c r="G59" s="148"/>
    </row>
    <row r="60" spans="1:8" ht="44.25" customHeight="1" hidden="1">
      <c r="A60" s="142"/>
      <c r="B60" s="149" t="s">
        <v>1023</v>
      </c>
      <c r="C60" s="354">
        <v>1131</v>
      </c>
      <c r="D60" s="266">
        <v>380000</v>
      </c>
      <c r="E60" s="102" t="s">
        <v>289</v>
      </c>
      <c r="F60" s="353">
        <v>379655</v>
      </c>
      <c r="G60" s="134"/>
      <c r="H60" s="323"/>
    </row>
    <row r="61" spans="1:7" ht="18" customHeight="1" hidden="1">
      <c r="A61" s="15"/>
      <c r="B61" s="135" t="s">
        <v>1028</v>
      </c>
      <c r="C61" s="23">
        <v>1131</v>
      </c>
      <c r="D61" s="267">
        <f>SUM(D58:D60)</f>
        <v>1612000</v>
      </c>
      <c r="E61" s="18" t="s">
        <v>289</v>
      </c>
      <c r="F61" s="85">
        <f>SUM(F58,F59)</f>
        <v>1048333.64</v>
      </c>
      <c r="G61" s="136"/>
    </row>
    <row r="62" spans="1:7" ht="20.25" customHeight="1" hidden="1" thickBot="1">
      <c r="A62" s="232"/>
      <c r="B62" s="213" t="s">
        <v>1024</v>
      </c>
      <c r="C62" s="233">
        <v>1131</v>
      </c>
      <c r="D62" s="272">
        <v>1612000</v>
      </c>
      <c r="E62" s="108" t="s">
        <v>289</v>
      </c>
      <c r="F62" s="151"/>
      <c r="G62" s="140"/>
    </row>
    <row r="63" spans="1:7" ht="30" customHeight="1">
      <c r="A63" s="1790" t="s">
        <v>483</v>
      </c>
      <c r="B63" s="1790"/>
      <c r="C63" s="1790"/>
      <c r="D63" s="1790"/>
      <c r="E63" s="1790"/>
      <c r="F63" s="144"/>
      <c r="G63" s="145"/>
    </row>
    <row r="64" spans="1:8" s="244" customFormat="1" ht="24.75" customHeight="1">
      <c r="A64" s="25">
        <v>40</v>
      </c>
      <c r="B64" s="26" t="s">
        <v>615</v>
      </c>
      <c r="C64" s="25">
        <v>1134</v>
      </c>
      <c r="D64" s="275">
        <v>5462</v>
      </c>
      <c r="E64" s="52" t="s">
        <v>289</v>
      </c>
      <c r="F64" s="58">
        <v>5462</v>
      </c>
      <c r="G64" s="26" t="s">
        <v>888</v>
      </c>
      <c r="H64" s="248"/>
    </row>
    <row r="65" spans="1:7" ht="31.5" customHeight="1">
      <c r="A65" s="241">
        <v>41</v>
      </c>
      <c r="B65" s="243" t="s">
        <v>1136</v>
      </c>
      <c r="C65" s="241">
        <v>1134</v>
      </c>
      <c r="D65" s="269">
        <v>99900</v>
      </c>
      <c r="E65" s="242" t="s">
        <v>289</v>
      </c>
      <c r="F65" s="82">
        <v>98922.08</v>
      </c>
      <c r="G65" s="243" t="s">
        <v>888</v>
      </c>
    </row>
    <row r="66" spans="1:7" ht="31.5" customHeight="1">
      <c r="A66" s="25">
        <v>42</v>
      </c>
      <c r="B66" s="26" t="s">
        <v>1134</v>
      </c>
      <c r="C66" s="25">
        <v>1134</v>
      </c>
      <c r="D66" s="58">
        <v>68862</v>
      </c>
      <c r="E66" s="52" t="s">
        <v>289</v>
      </c>
      <c r="F66" s="58">
        <v>68862</v>
      </c>
      <c r="G66" s="26" t="s">
        <v>888</v>
      </c>
    </row>
    <row r="67" spans="1:7" ht="15.75">
      <c r="A67" s="241">
        <v>43</v>
      </c>
      <c r="B67" s="49" t="s">
        <v>1137</v>
      </c>
      <c r="C67" s="25">
        <v>1134</v>
      </c>
      <c r="D67" s="275">
        <v>48438</v>
      </c>
      <c r="E67" s="52" t="s">
        <v>289</v>
      </c>
      <c r="F67" s="58">
        <v>48438</v>
      </c>
      <c r="G67" s="26" t="s">
        <v>887</v>
      </c>
    </row>
    <row r="68" spans="1:7" ht="15.75">
      <c r="A68" s="25">
        <v>44</v>
      </c>
      <c r="B68" s="49" t="s">
        <v>1138</v>
      </c>
      <c r="C68" s="25">
        <v>1134</v>
      </c>
      <c r="D68" s="275">
        <v>60000</v>
      </c>
      <c r="E68" s="52" t="s">
        <v>289</v>
      </c>
      <c r="F68" s="58">
        <v>50590.5</v>
      </c>
      <c r="G68" s="26" t="s">
        <v>888</v>
      </c>
    </row>
    <row r="69" spans="1:7" ht="43.5" customHeight="1">
      <c r="A69" s="241">
        <v>45</v>
      </c>
      <c r="B69" s="49" t="s">
        <v>1139</v>
      </c>
      <c r="C69" s="25">
        <v>1134</v>
      </c>
      <c r="D69" s="275">
        <v>98000</v>
      </c>
      <c r="E69" s="52" t="s">
        <v>289</v>
      </c>
      <c r="F69" s="58">
        <v>24300</v>
      </c>
      <c r="G69" s="26" t="s">
        <v>887</v>
      </c>
    </row>
    <row r="70" spans="1:7" ht="19.5" customHeight="1">
      <c r="A70" s="25">
        <v>46</v>
      </c>
      <c r="B70" s="49" t="s">
        <v>1140</v>
      </c>
      <c r="C70" s="25">
        <v>1134</v>
      </c>
      <c r="D70" s="58">
        <v>68205.84</v>
      </c>
      <c r="E70" s="52" t="s">
        <v>289</v>
      </c>
      <c r="F70" s="58">
        <v>68205.84</v>
      </c>
      <c r="G70" s="26" t="s">
        <v>888</v>
      </c>
    </row>
    <row r="71" spans="1:7" ht="20.25" customHeight="1">
      <c r="A71" s="241">
        <v>47</v>
      </c>
      <c r="B71" s="49" t="s">
        <v>399</v>
      </c>
      <c r="C71" s="25">
        <v>1134</v>
      </c>
      <c r="D71" s="275">
        <v>20000</v>
      </c>
      <c r="E71" s="52" t="s">
        <v>289</v>
      </c>
      <c r="F71" s="58"/>
      <c r="G71" s="26"/>
    </row>
    <row r="72" spans="1:7" ht="20.25" customHeight="1">
      <c r="A72" s="25">
        <v>48</v>
      </c>
      <c r="B72" s="49" t="s">
        <v>397</v>
      </c>
      <c r="C72" s="25">
        <v>1134</v>
      </c>
      <c r="D72" s="275">
        <v>11060.06</v>
      </c>
      <c r="E72" s="52" t="s">
        <v>289</v>
      </c>
      <c r="F72" s="58">
        <v>11060.06</v>
      </c>
      <c r="G72" s="26" t="s">
        <v>890</v>
      </c>
    </row>
    <row r="73" spans="1:7" s="244" customFormat="1" ht="20.25" customHeight="1">
      <c r="A73" s="241">
        <v>49</v>
      </c>
      <c r="B73" s="49" t="s">
        <v>398</v>
      </c>
      <c r="C73" s="25">
        <v>1134</v>
      </c>
      <c r="D73" s="275">
        <v>19000</v>
      </c>
      <c r="E73" s="52" t="s">
        <v>289</v>
      </c>
      <c r="F73" s="58">
        <v>16468.68</v>
      </c>
      <c r="G73" s="26" t="s">
        <v>890</v>
      </c>
    </row>
    <row r="74" spans="1:7" ht="18" customHeight="1">
      <c r="A74" s="25">
        <v>50</v>
      </c>
      <c r="B74" s="49" t="s">
        <v>330</v>
      </c>
      <c r="C74" s="25">
        <v>1134</v>
      </c>
      <c r="D74" s="275">
        <v>40000</v>
      </c>
      <c r="E74" s="52" t="s">
        <v>289</v>
      </c>
      <c r="F74" s="58">
        <v>12426.55</v>
      </c>
      <c r="G74" s="26" t="s">
        <v>890</v>
      </c>
    </row>
    <row r="75" spans="1:7" ht="31.5" customHeight="1">
      <c r="A75" s="241">
        <v>51</v>
      </c>
      <c r="B75" s="49" t="s">
        <v>331</v>
      </c>
      <c r="C75" s="25">
        <v>1134</v>
      </c>
      <c r="D75" s="58">
        <v>4272</v>
      </c>
      <c r="E75" s="52" t="s">
        <v>289</v>
      </c>
      <c r="F75" s="58">
        <v>4272</v>
      </c>
      <c r="G75" s="26" t="s">
        <v>888</v>
      </c>
    </row>
    <row r="76" spans="1:7" ht="16.5" customHeight="1">
      <c r="A76" s="25">
        <v>52</v>
      </c>
      <c r="B76" s="49" t="s">
        <v>1147</v>
      </c>
      <c r="C76" s="25">
        <v>1134</v>
      </c>
      <c r="D76" s="275">
        <v>20000</v>
      </c>
      <c r="E76" s="52" t="s">
        <v>289</v>
      </c>
      <c r="F76" s="58">
        <v>12842.63</v>
      </c>
      <c r="G76" s="26" t="s">
        <v>888</v>
      </c>
    </row>
    <row r="77" spans="1:7" ht="40.5" customHeight="1">
      <c r="A77" s="241">
        <v>53</v>
      </c>
      <c r="B77" s="26" t="s">
        <v>1148</v>
      </c>
      <c r="C77" s="25">
        <v>1134</v>
      </c>
      <c r="D77" s="58">
        <v>57537.36</v>
      </c>
      <c r="E77" s="52" t="s">
        <v>289</v>
      </c>
      <c r="F77" s="58">
        <v>57537.36</v>
      </c>
      <c r="G77" s="26" t="s">
        <v>888</v>
      </c>
    </row>
    <row r="78" spans="1:7" ht="19.5" customHeight="1">
      <c r="A78" s="25">
        <v>54</v>
      </c>
      <c r="B78" s="26" t="s">
        <v>754</v>
      </c>
      <c r="C78" s="25">
        <v>1134</v>
      </c>
      <c r="D78" s="58">
        <v>95360</v>
      </c>
      <c r="E78" s="52" t="s">
        <v>289</v>
      </c>
      <c r="F78" s="58">
        <v>95360</v>
      </c>
      <c r="G78" s="26" t="s">
        <v>617</v>
      </c>
    </row>
    <row r="79" spans="1:7" s="244" customFormat="1" ht="34.5" customHeight="1">
      <c r="A79" s="241">
        <v>55</v>
      </c>
      <c r="B79" s="26" t="s">
        <v>368</v>
      </c>
      <c r="C79" s="25">
        <v>1134</v>
      </c>
      <c r="D79" s="275">
        <v>99100</v>
      </c>
      <c r="E79" s="52" t="s">
        <v>289</v>
      </c>
      <c r="F79" s="58">
        <v>24765.84</v>
      </c>
      <c r="G79" s="26" t="s">
        <v>631</v>
      </c>
    </row>
    <row r="80" spans="1:7" ht="36" customHeight="1">
      <c r="A80" s="25">
        <v>56</v>
      </c>
      <c r="B80" s="26" t="s">
        <v>369</v>
      </c>
      <c r="C80" s="25">
        <v>1134</v>
      </c>
      <c r="D80" s="275">
        <v>99600</v>
      </c>
      <c r="E80" s="52" t="s">
        <v>289</v>
      </c>
      <c r="F80" s="58">
        <v>99600</v>
      </c>
      <c r="G80" s="26" t="s">
        <v>888</v>
      </c>
    </row>
    <row r="81" spans="1:7" ht="16.5" customHeight="1">
      <c r="A81" s="241">
        <v>57</v>
      </c>
      <c r="B81" s="26" t="s">
        <v>370</v>
      </c>
      <c r="C81" s="25">
        <v>1134</v>
      </c>
      <c r="D81" s="275">
        <v>5000</v>
      </c>
      <c r="E81" s="52" t="s">
        <v>289</v>
      </c>
      <c r="F81" s="58">
        <v>1959</v>
      </c>
      <c r="G81" s="26" t="s">
        <v>890</v>
      </c>
    </row>
    <row r="82" spans="1:7" ht="31.5" customHeight="1">
      <c r="A82" s="25">
        <v>58</v>
      </c>
      <c r="B82" s="26" t="s">
        <v>386</v>
      </c>
      <c r="C82" s="25">
        <v>1134</v>
      </c>
      <c r="D82" s="275">
        <v>10911</v>
      </c>
      <c r="E82" s="52" t="s">
        <v>289</v>
      </c>
      <c r="F82" s="58">
        <v>10253.4</v>
      </c>
      <c r="G82" s="26" t="s">
        <v>888</v>
      </c>
    </row>
    <row r="83" spans="1:7" ht="45.75" customHeight="1">
      <c r="A83" s="241">
        <v>59</v>
      </c>
      <c r="B83" s="26" t="s">
        <v>611</v>
      </c>
      <c r="C83" s="25">
        <v>1134</v>
      </c>
      <c r="D83" s="275">
        <v>96000</v>
      </c>
      <c r="E83" s="52" t="s">
        <v>289</v>
      </c>
      <c r="F83" s="58">
        <v>96000</v>
      </c>
      <c r="G83" s="26" t="s">
        <v>889</v>
      </c>
    </row>
    <row r="84" spans="1:9" s="244" customFormat="1" ht="24" customHeight="1">
      <c r="A84" s="25">
        <v>60</v>
      </c>
      <c r="B84" s="26" t="s">
        <v>371</v>
      </c>
      <c r="C84" s="25">
        <v>1134</v>
      </c>
      <c r="D84" s="275">
        <v>31750</v>
      </c>
      <c r="E84" s="52" t="s">
        <v>289</v>
      </c>
      <c r="F84" s="58">
        <v>31327.8</v>
      </c>
      <c r="G84" s="26" t="s">
        <v>890</v>
      </c>
      <c r="I84" s="346"/>
    </row>
    <row r="85" spans="1:7" ht="24" customHeight="1">
      <c r="A85" s="241">
        <v>61</v>
      </c>
      <c r="B85" s="243" t="s">
        <v>372</v>
      </c>
      <c r="C85" s="241">
        <v>1134</v>
      </c>
      <c r="D85" s="82">
        <v>60048</v>
      </c>
      <c r="E85" s="242" t="s">
        <v>289</v>
      </c>
      <c r="F85" s="82">
        <v>60048</v>
      </c>
      <c r="G85" s="243" t="s">
        <v>888</v>
      </c>
    </row>
    <row r="86" spans="1:7" ht="24" customHeight="1">
      <c r="A86" s="25">
        <v>62</v>
      </c>
      <c r="B86" s="25" t="s">
        <v>373</v>
      </c>
      <c r="C86" s="11">
        <v>1134</v>
      </c>
      <c r="D86" s="80">
        <v>61560</v>
      </c>
      <c r="E86" s="18" t="s">
        <v>289</v>
      </c>
      <c r="F86" s="80">
        <v>61560</v>
      </c>
      <c r="G86" s="21" t="s">
        <v>888</v>
      </c>
    </row>
    <row r="87" spans="1:7" s="317" customFormat="1" ht="24" customHeight="1">
      <c r="A87" s="241">
        <v>63</v>
      </c>
      <c r="B87" s="49" t="s">
        <v>375</v>
      </c>
      <c r="C87" s="25">
        <v>1134</v>
      </c>
      <c r="D87" s="275">
        <v>91900</v>
      </c>
      <c r="E87" s="52" t="s">
        <v>289</v>
      </c>
      <c r="F87" s="315"/>
      <c r="G87" s="19"/>
    </row>
    <row r="88" spans="1:8" s="317" customFormat="1" ht="24" customHeight="1">
      <c r="A88" s="25">
        <v>64</v>
      </c>
      <c r="B88" s="26" t="s">
        <v>376</v>
      </c>
      <c r="C88" s="25">
        <v>1134</v>
      </c>
      <c r="D88" s="275">
        <v>91900</v>
      </c>
      <c r="E88" s="52" t="s">
        <v>289</v>
      </c>
      <c r="F88" s="315"/>
      <c r="G88" s="19"/>
      <c r="H88" s="328"/>
    </row>
    <row r="89" spans="1:7" ht="24" customHeight="1">
      <c r="A89" s="241">
        <v>65</v>
      </c>
      <c r="B89" s="49" t="s">
        <v>377</v>
      </c>
      <c r="C89" s="11">
        <v>1134</v>
      </c>
      <c r="D89" s="80">
        <v>3843.24</v>
      </c>
      <c r="E89" s="18" t="s">
        <v>289</v>
      </c>
      <c r="F89" s="80">
        <v>3843.24</v>
      </c>
      <c r="G89" s="21" t="s">
        <v>888</v>
      </c>
    </row>
    <row r="90" spans="1:7" ht="24" customHeight="1">
      <c r="A90" s="25">
        <v>66</v>
      </c>
      <c r="B90" s="49" t="s">
        <v>221</v>
      </c>
      <c r="C90" s="11">
        <v>1134</v>
      </c>
      <c r="D90" s="260">
        <v>10000</v>
      </c>
      <c r="E90" s="18" t="s">
        <v>289</v>
      </c>
      <c r="F90" s="80">
        <v>7412.88</v>
      </c>
      <c r="G90" s="21" t="s">
        <v>890</v>
      </c>
    </row>
    <row r="91" spans="1:7" ht="24" customHeight="1">
      <c r="A91" s="241">
        <v>67</v>
      </c>
      <c r="B91" s="21" t="s">
        <v>387</v>
      </c>
      <c r="C91" s="11">
        <v>1134</v>
      </c>
      <c r="D91" s="80">
        <v>99000</v>
      </c>
      <c r="E91" s="18" t="s">
        <v>289</v>
      </c>
      <c r="F91" s="80">
        <v>99000</v>
      </c>
      <c r="G91" s="21" t="s">
        <v>621</v>
      </c>
    </row>
    <row r="92" spans="1:7" ht="38.25">
      <c r="A92" s="25">
        <v>68</v>
      </c>
      <c r="B92" s="21" t="s">
        <v>222</v>
      </c>
      <c r="C92" s="11">
        <v>1134</v>
      </c>
      <c r="D92" s="80">
        <v>57972</v>
      </c>
      <c r="E92" s="18" t="s">
        <v>289</v>
      </c>
      <c r="F92" s="80">
        <v>57972</v>
      </c>
      <c r="G92" s="21" t="s">
        <v>890</v>
      </c>
    </row>
    <row r="93" spans="1:9" ht="47.25" customHeight="1">
      <c r="A93" s="241">
        <v>69</v>
      </c>
      <c r="B93" s="26" t="s">
        <v>223</v>
      </c>
      <c r="C93" s="11">
        <v>1134</v>
      </c>
      <c r="D93" s="80">
        <v>93966.81</v>
      </c>
      <c r="E93" s="18" t="s">
        <v>289</v>
      </c>
      <c r="F93" s="80">
        <v>93966.81</v>
      </c>
      <c r="G93" s="21" t="s">
        <v>888</v>
      </c>
      <c r="H93" s="27"/>
      <c r="I93" s="28"/>
    </row>
    <row r="94" spans="1:9" ht="27" customHeight="1">
      <c r="A94" s="25">
        <v>70</v>
      </c>
      <c r="B94" s="21" t="s">
        <v>224</v>
      </c>
      <c r="C94" s="11">
        <v>1134</v>
      </c>
      <c r="D94" s="260">
        <v>99000</v>
      </c>
      <c r="E94" s="18" t="s">
        <v>289</v>
      </c>
      <c r="F94" s="80"/>
      <c r="G94" s="21"/>
      <c r="H94" s="28"/>
      <c r="I94" s="28"/>
    </row>
    <row r="95" spans="1:9" ht="21" customHeight="1">
      <c r="A95" s="241">
        <v>71</v>
      </c>
      <c r="B95" s="342" t="s">
        <v>608</v>
      </c>
      <c r="C95" s="341">
        <v>1134</v>
      </c>
      <c r="D95" s="340">
        <v>14840.05</v>
      </c>
      <c r="E95" s="343" t="s">
        <v>289</v>
      </c>
      <c r="F95" s="340">
        <v>13040.05</v>
      </c>
      <c r="G95" s="342" t="s">
        <v>888</v>
      </c>
      <c r="H95" s="28"/>
      <c r="I95" s="28"/>
    </row>
    <row r="96" spans="1:9" ht="21" customHeight="1">
      <c r="A96" s="25">
        <v>72</v>
      </c>
      <c r="B96" s="21" t="s">
        <v>891</v>
      </c>
      <c r="C96" s="11">
        <v>1134</v>
      </c>
      <c r="D96" s="80">
        <v>30442.11</v>
      </c>
      <c r="E96" s="18" t="s">
        <v>289</v>
      </c>
      <c r="F96" s="80">
        <v>30442.11</v>
      </c>
      <c r="G96" s="21" t="s">
        <v>888</v>
      </c>
      <c r="H96" s="28"/>
      <c r="I96" s="28"/>
    </row>
    <row r="97" spans="1:9" ht="30.75" customHeight="1">
      <c r="A97" s="241">
        <v>73</v>
      </c>
      <c r="B97" s="21" t="s">
        <v>1032</v>
      </c>
      <c r="C97" s="11">
        <v>1134</v>
      </c>
      <c r="D97" s="260">
        <v>62005</v>
      </c>
      <c r="E97" s="18" t="s">
        <v>289</v>
      </c>
      <c r="F97" s="58">
        <v>62005</v>
      </c>
      <c r="G97" s="21" t="s">
        <v>888</v>
      </c>
      <c r="H97" s="28"/>
      <c r="I97" s="28"/>
    </row>
    <row r="98" spans="1:9" ht="21" customHeight="1">
      <c r="A98" s="25">
        <v>74</v>
      </c>
      <c r="B98" s="21" t="s">
        <v>388</v>
      </c>
      <c r="C98" s="11">
        <v>1134</v>
      </c>
      <c r="D98" s="260">
        <v>30000</v>
      </c>
      <c r="E98" s="18" t="s">
        <v>289</v>
      </c>
      <c r="F98" s="80">
        <v>29713.28</v>
      </c>
      <c r="G98" s="21" t="s">
        <v>888</v>
      </c>
      <c r="H98" s="28"/>
      <c r="I98" s="28"/>
    </row>
    <row r="99" spans="1:9" ht="25.5" customHeight="1">
      <c r="A99" s="241">
        <v>75</v>
      </c>
      <c r="B99" s="21" t="s">
        <v>391</v>
      </c>
      <c r="C99" s="11">
        <v>1134</v>
      </c>
      <c r="D99" s="260">
        <v>99000</v>
      </c>
      <c r="E99" s="18" t="s">
        <v>289</v>
      </c>
      <c r="F99" s="80">
        <v>19025.51</v>
      </c>
      <c r="G99" s="21" t="s">
        <v>890</v>
      </c>
      <c r="H99" s="28"/>
      <c r="I99" s="28"/>
    </row>
    <row r="100" spans="1:9" ht="27" customHeight="1">
      <c r="A100" s="25">
        <v>76</v>
      </c>
      <c r="B100" s="49" t="s">
        <v>607</v>
      </c>
      <c r="C100" s="11">
        <v>1134</v>
      </c>
      <c r="D100" s="80">
        <v>2925</v>
      </c>
      <c r="E100" s="18" t="s">
        <v>289</v>
      </c>
      <c r="F100" s="80">
        <v>2925</v>
      </c>
      <c r="G100" s="21" t="s">
        <v>888</v>
      </c>
      <c r="H100" s="28"/>
      <c r="I100" s="28"/>
    </row>
    <row r="101" spans="1:9" ht="27.75" customHeight="1">
      <c r="A101" s="241">
        <v>77</v>
      </c>
      <c r="B101" s="26" t="s">
        <v>609</v>
      </c>
      <c r="C101" s="11">
        <v>1134</v>
      </c>
      <c r="D101" s="260">
        <v>7100</v>
      </c>
      <c r="E101" s="18" t="s">
        <v>289</v>
      </c>
      <c r="F101" s="80">
        <v>26</v>
      </c>
      <c r="G101" s="21" t="s">
        <v>890</v>
      </c>
      <c r="H101" s="28"/>
      <c r="I101" s="28"/>
    </row>
    <row r="102" spans="1:9" ht="32.25" customHeight="1">
      <c r="A102" s="25">
        <v>78</v>
      </c>
      <c r="B102" s="49" t="s">
        <v>610</v>
      </c>
      <c r="C102" s="11">
        <v>1134</v>
      </c>
      <c r="D102" s="80">
        <v>5828</v>
      </c>
      <c r="E102" s="18" t="s">
        <v>289</v>
      </c>
      <c r="F102" s="80">
        <v>5828</v>
      </c>
      <c r="G102" s="21" t="s">
        <v>890</v>
      </c>
      <c r="H102" s="28"/>
      <c r="I102" s="28"/>
    </row>
    <row r="103" spans="1:9" ht="21" customHeight="1">
      <c r="A103" s="241">
        <v>79</v>
      </c>
      <c r="B103" s="153" t="s">
        <v>619</v>
      </c>
      <c r="C103" s="11">
        <v>1134</v>
      </c>
      <c r="D103" s="260">
        <v>3000</v>
      </c>
      <c r="E103" s="18" t="s">
        <v>289</v>
      </c>
      <c r="F103" s="80">
        <v>1722.24</v>
      </c>
      <c r="G103" s="21" t="s">
        <v>890</v>
      </c>
      <c r="H103" s="28"/>
      <c r="I103" s="28"/>
    </row>
    <row r="104" spans="1:9" ht="45.75" customHeight="1">
      <c r="A104" s="25">
        <v>80</v>
      </c>
      <c r="B104" s="153" t="s">
        <v>587</v>
      </c>
      <c r="C104" s="11">
        <v>1134</v>
      </c>
      <c r="D104" s="80">
        <v>1339.2</v>
      </c>
      <c r="E104" s="18" t="s">
        <v>289</v>
      </c>
      <c r="F104" s="80">
        <v>1339.2</v>
      </c>
      <c r="G104" s="21" t="s">
        <v>890</v>
      </c>
      <c r="H104" s="28"/>
      <c r="I104" s="28"/>
    </row>
    <row r="105" spans="1:9" s="317" customFormat="1" ht="18" customHeight="1">
      <c r="A105" s="241">
        <v>81</v>
      </c>
      <c r="B105" s="26" t="s">
        <v>616</v>
      </c>
      <c r="C105" s="329">
        <v>1134</v>
      </c>
      <c r="D105" s="275">
        <v>86489</v>
      </c>
      <c r="E105" s="52" t="s">
        <v>289</v>
      </c>
      <c r="F105" s="315"/>
      <c r="G105" s="26" t="s">
        <v>888</v>
      </c>
      <c r="H105" s="316"/>
      <c r="I105" s="316"/>
    </row>
    <row r="106" spans="1:9" s="244" customFormat="1" ht="21" customHeight="1">
      <c r="A106" s="25">
        <v>82</v>
      </c>
      <c r="B106" s="26" t="s">
        <v>589</v>
      </c>
      <c r="C106" s="11">
        <v>1134</v>
      </c>
      <c r="D106" s="275">
        <v>10000</v>
      </c>
      <c r="E106" s="52" t="s">
        <v>289</v>
      </c>
      <c r="F106" s="82"/>
      <c r="G106" s="255"/>
      <c r="H106" s="249"/>
      <c r="I106" s="249"/>
    </row>
    <row r="107" spans="1:9" s="244" customFormat="1" ht="17.25" customHeight="1">
      <c r="A107" s="241">
        <v>83</v>
      </c>
      <c r="B107" s="243" t="s">
        <v>594</v>
      </c>
      <c r="C107" s="241">
        <v>1134</v>
      </c>
      <c r="D107" s="82">
        <v>22330</v>
      </c>
      <c r="E107" s="52" t="s">
        <v>289</v>
      </c>
      <c r="F107" s="247">
        <v>18730.72</v>
      </c>
      <c r="G107" s="26" t="s">
        <v>888</v>
      </c>
      <c r="H107" s="249"/>
      <c r="I107" s="249"/>
    </row>
    <row r="108" spans="1:9" s="244" customFormat="1" ht="24.75" customHeight="1">
      <c r="A108" s="25">
        <v>84</v>
      </c>
      <c r="B108" s="243" t="s">
        <v>633</v>
      </c>
      <c r="C108" s="241">
        <v>1134</v>
      </c>
      <c r="D108" s="82">
        <v>12000</v>
      </c>
      <c r="E108" s="52" t="s">
        <v>289</v>
      </c>
      <c r="F108" s="247">
        <v>12000</v>
      </c>
      <c r="G108" s="21" t="s">
        <v>890</v>
      </c>
      <c r="H108" s="249"/>
      <c r="I108" s="249"/>
    </row>
    <row r="109" spans="1:9" s="317" customFormat="1" ht="18.75" customHeight="1" thickBot="1">
      <c r="A109" s="257">
        <v>85</v>
      </c>
      <c r="B109" s="318" t="s">
        <v>225</v>
      </c>
      <c r="C109" s="313">
        <v>1134</v>
      </c>
      <c r="D109" s="319">
        <v>20417.33</v>
      </c>
      <c r="E109" s="322" t="s">
        <v>289</v>
      </c>
      <c r="F109" s="320"/>
      <c r="G109" s="321"/>
      <c r="H109" s="316"/>
      <c r="I109" s="316"/>
    </row>
    <row r="110" spans="1:7" ht="26.25" customHeight="1" thickBot="1">
      <c r="A110" s="9"/>
      <c r="B110" s="299" t="s">
        <v>1133</v>
      </c>
      <c r="C110" s="10">
        <v>1134</v>
      </c>
      <c r="D110" s="267">
        <f>SUM(D64:D109)</f>
        <v>2135364</v>
      </c>
      <c r="E110" s="18" t="s">
        <v>289</v>
      </c>
      <c r="F110" s="126">
        <f>SUM(F64:F109)</f>
        <v>1419253.78</v>
      </c>
      <c r="G110" s="127"/>
    </row>
    <row r="111" spans="1:7" ht="26.25" customHeight="1" hidden="1">
      <c r="A111" s="30"/>
      <c r="B111" s="285" t="s">
        <v>623</v>
      </c>
      <c r="C111" s="330"/>
      <c r="D111" s="331">
        <f>SUM(D112:D114)</f>
        <v>1481736</v>
      </c>
      <c r="E111" s="229" t="s">
        <v>289</v>
      </c>
      <c r="F111" s="335">
        <f>SUM(F112:F114)</f>
        <v>1450599</v>
      </c>
      <c r="G111" s="334"/>
    </row>
    <row r="112" spans="1:7" ht="26.25" customHeight="1" hidden="1">
      <c r="A112" s="30"/>
      <c r="B112" s="280" t="s">
        <v>604</v>
      </c>
      <c r="C112" s="105">
        <v>1134</v>
      </c>
      <c r="D112" s="332">
        <v>1061736</v>
      </c>
      <c r="E112" s="100" t="s">
        <v>289</v>
      </c>
      <c r="F112" s="336">
        <v>1061736</v>
      </c>
      <c r="G112" s="281" t="s">
        <v>618</v>
      </c>
    </row>
    <row r="113" spans="1:7" ht="24.75" customHeight="1" hidden="1">
      <c r="A113" s="30"/>
      <c r="B113" s="338" t="s">
        <v>603</v>
      </c>
      <c r="C113" s="105">
        <v>1134</v>
      </c>
      <c r="D113" s="332">
        <v>300000</v>
      </c>
      <c r="E113" s="100" t="s">
        <v>289</v>
      </c>
      <c r="F113" s="336">
        <v>300000</v>
      </c>
      <c r="G113" s="281" t="s">
        <v>618</v>
      </c>
    </row>
    <row r="114" spans="1:7" ht="18.75" customHeight="1" hidden="1">
      <c r="A114" s="30"/>
      <c r="B114" s="339" t="s">
        <v>605</v>
      </c>
      <c r="C114" s="106">
        <v>1134</v>
      </c>
      <c r="D114" s="333">
        <v>120000</v>
      </c>
      <c r="E114" s="102" t="s">
        <v>289</v>
      </c>
      <c r="F114" s="337">
        <v>88863</v>
      </c>
      <c r="G114" s="281" t="s">
        <v>636</v>
      </c>
    </row>
    <row r="115" spans="1:9" ht="18.75" customHeight="1" hidden="1">
      <c r="A115" s="30"/>
      <c r="B115" s="135" t="s">
        <v>1028</v>
      </c>
      <c r="C115" s="10">
        <v>1134</v>
      </c>
      <c r="D115" s="271">
        <f>SUM(D110,D111)</f>
        <v>3617100</v>
      </c>
      <c r="E115" s="18" t="s">
        <v>289</v>
      </c>
      <c r="F115" s="7">
        <f>SUM(F110,F111)</f>
        <v>2869852.7800000003</v>
      </c>
      <c r="G115" s="136"/>
      <c r="I115" s="345"/>
    </row>
    <row r="116" spans="1:9" ht="19.5" customHeight="1" hidden="1" thickBot="1">
      <c r="A116" s="234"/>
      <c r="B116" s="213" t="s">
        <v>1024</v>
      </c>
      <c r="C116" s="107">
        <v>1134</v>
      </c>
      <c r="D116" s="272">
        <v>3617100</v>
      </c>
      <c r="E116" s="108" t="s">
        <v>289</v>
      </c>
      <c r="F116" s="117"/>
      <c r="G116" s="129"/>
      <c r="I116" s="347"/>
    </row>
    <row r="117" spans="1:7" s="29" customFormat="1" ht="21" customHeight="1">
      <c r="A117" s="1806" t="s">
        <v>484</v>
      </c>
      <c r="B117" s="1807"/>
      <c r="C117" s="1807"/>
      <c r="D117" s="1807"/>
      <c r="E117" s="1807"/>
      <c r="F117" s="221"/>
      <c r="G117" s="222"/>
    </row>
    <row r="118" spans="1:7" s="29" customFormat="1" ht="15.75">
      <c r="A118" s="26">
        <v>86</v>
      </c>
      <c r="B118" s="49" t="s">
        <v>226</v>
      </c>
      <c r="C118" s="49">
        <v>1140</v>
      </c>
      <c r="D118" s="58">
        <v>98000</v>
      </c>
      <c r="E118" s="52" t="s">
        <v>289</v>
      </c>
      <c r="F118" s="51">
        <v>98000</v>
      </c>
      <c r="G118" s="11" t="s">
        <v>888</v>
      </c>
    </row>
    <row r="119" spans="1:9" ht="30.75" customHeight="1">
      <c r="A119" s="49">
        <v>87</v>
      </c>
      <c r="B119" s="49" t="s">
        <v>227</v>
      </c>
      <c r="C119" s="49">
        <v>1140</v>
      </c>
      <c r="D119" s="58">
        <v>99000</v>
      </c>
      <c r="E119" s="52" t="s">
        <v>289</v>
      </c>
      <c r="F119" s="58">
        <v>55008</v>
      </c>
      <c r="G119" s="21" t="s">
        <v>889</v>
      </c>
      <c r="H119" s="27"/>
      <c r="I119" s="59"/>
    </row>
    <row r="120" spans="1:9" ht="22.5" customHeight="1" thickBot="1">
      <c r="A120" s="188">
        <v>88</v>
      </c>
      <c r="B120" s="152" t="s">
        <v>1033</v>
      </c>
      <c r="C120" s="153">
        <v>1140</v>
      </c>
      <c r="D120" s="154">
        <v>303000</v>
      </c>
      <c r="E120" s="155" t="s">
        <v>289</v>
      </c>
      <c r="F120" s="156">
        <v>66445.94</v>
      </c>
      <c r="G120" s="97" t="s">
        <v>599</v>
      </c>
      <c r="H120" s="357"/>
      <c r="I120" s="59"/>
    </row>
    <row r="121" spans="1:7" ht="15.75">
      <c r="A121" s="9"/>
      <c r="B121" s="22" t="s">
        <v>1133</v>
      </c>
      <c r="C121" s="23">
        <v>1140</v>
      </c>
      <c r="D121" s="303">
        <f>SUM(D118:D120)</f>
        <v>500000</v>
      </c>
      <c r="E121" s="18" t="s">
        <v>289</v>
      </c>
      <c r="F121" s="126">
        <f>SUM(F118:F120)</f>
        <v>219453.94</v>
      </c>
      <c r="G121" s="159"/>
    </row>
    <row r="122" spans="1:7" ht="16.5" hidden="1" thickBot="1">
      <c r="A122" s="212"/>
      <c r="B122" s="213" t="s">
        <v>1024</v>
      </c>
      <c r="C122" s="233">
        <v>1140</v>
      </c>
      <c r="D122" s="235">
        <v>500000</v>
      </c>
      <c r="E122" s="108" t="s">
        <v>289</v>
      </c>
      <c r="F122" s="160"/>
      <c r="G122" s="224"/>
    </row>
    <row r="123" spans="1:7" s="29" customFormat="1" ht="25.5" customHeight="1">
      <c r="A123" s="1790" t="s">
        <v>485</v>
      </c>
      <c r="B123" s="1766"/>
      <c r="C123" s="1766"/>
      <c r="D123" s="1766"/>
      <c r="E123" s="1766"/>
      <c r="F123" s="223"/>
      <c r="G123" s="122"/>
    </row>
    <row r="124" spans="1:9" s="35" customFormat="1" ht="27.75" customHeight="1" thickBot="1">
      <c r="A124" s="118">
        <v>89</v>
      </c>
      <c r="B124" s="118" t="s">
        <v>228</v>
      </c>
      <c r="C124" s="118">
        <v>1161</v>
      </c>
      <c r="D124" s="161">
        <v>1763000</v>
      </c>
      <c r="E124" s="108" t="s">
        <v>289</v>
      </c>
      <c r="F124" s="121">
        <v>1763000</v>
      </c>
      <c r="G124" s="119" t="s">
        <v>888</v>
      </c>
      <c r="H124" s="33"/>
      <c r="I124" s="34"/>
    </row>
    <row r="125" spans="1:7" s="39" customFormat="1" ht="15.75">
      <c r="A125" s="12"/>
      <c r="B125" s="36" t="s">
        <v>1133</v>
      </c>
      <c r="C125" s="37">
        <v>1161</v>
      </c>
      <c r="D125" s="38">
        <f>SUM(D124:D124)</f>
        <v>1763000</v>
      </c>
      <c r="E125" s="18" t="s">
        <v>289</v>
      </c>
      <c r="F125" s="126">
        <f>SUM(F124)</f>
        <v>1763000</v>
      </c>
      <c r="G125" s="167"/>
    </row>
    <row r="126" spans="1:7" s="39" customFormat="1" ht="16.5" hidden="1" thickBot="1">
      <c r="A126" s="216"/>
      <c r="B126" s="213" t="s">
        <v>1024</v>
      </c>
      <c r="C126" s="239">
        <v>1161</v>
      </c>
      <c r="D126" s="217">
        <v>1763000</v>
      </c>
      <c r="E126" s="108" t="s">
        <v>289</v>
      </c>
      <c r="F126" s="160"/>
      <c r="G126" s="170"/>
    </row>
    <row r="127" spans="1:7" s="39" customFormat="1" ht="24.75" customHeight="1">
      <c r="A127" s="1806" t="s">
        <v>486</v>
      </c>
      <c r="B127" s="1767"/>
      <c r="C127" s="1767"/>
      <c r="D127" s="1767"/>
      <c r="E127" s="1767"/>
      <c r="F127" s="162"/>
      <c r="G127" s="163"/>
    </row>
    <row r="128" spans="1:11" s="40" customFormat="1" ht="38.25" customHeight="1" thickBot="1">
      <c r="A128" s="118">
        <v>90</v>
      </c>
      <c r="B128" s="118" t="s">
        <v>229</v>
      </c>
      <c r="C128" s="118">
        <v>1162</v>
      </c>
      <c r="D128" s="172">
        <v>80400</v>
      </c>
      <c r="E128" s="108" t="s">
        <v>289</v>
      </c>
      <c r="F128" s="173">
        <v>53387.54</v>
      </c>
      <c r="G128" s="119" t="s">
        <v>888</v>
      </c>
      <c r="H128" s="27"/>
      <c r="I128" s="27"/>
      <c r="J128" s="27"/>
      <c r="K128" s="35"/>
    </row>
    <row r="129" spans="1:10" s="4" customFormat="1" ht="16.5" customHeight="1">
      <c r="A129" s="21"/>
      <c r="B129" s="41" t="s">
        <v>1133</v>
      </c>
      <c r="C129" s="5">
        <v>1162</v>
      </c>
      <c r="D129" s="7">
        <f>SUM(D128:D128)</f>
        <v>80400</v>
      </c>
      <c r="E129" s="18" t="s">
        <v>289</v>
      </c>
      <c r="F129" s="126">
        <f>SUM(F128)</f>
        <v>53387.54</v>
      </c>
      <c r="G129" s="178"/>
      <c r="H129" s="42"/>
      <c r="I129" s="42"/>
      <c r="J129" s="42"/>
    </row>
    <row r="130" spans="1:7" s="39" customFormat="1" ht="16.5" hidden="1" thickBot="1">
      <c r="A130" s="216"/>
      <c r="B130" s="213" t="s">
        <v>1024</v>
      </c>
      <c r="C130" s="116">
        <v>1162</v>
      </c>
      <c r="D130" s="217">
        <v>80400</v>
      </c>
      <c r="E130" s="108" t="s">
        <v>289</v>
      </c>
      <c r="F130" s="160"/>
      <c r="G130" s="170"/>
    </row>
    <row r="131" spans="1:10" s="4" customFormat="1" ht="21.75" customHeight="1">
      <c r="A131" s="1763" t="s">
        <v>487</v>
      </c>
      <c r="B131" s="1763"/>
      <c r="C131" s="1763"/>
      <c r="D131" s="1763"/>
      <c r="E131" s="1763"/>
      <c r="F131" s="174"/>
      <c r="G131" s="175"/>
      <c r="H131" s="42"/>
      <c r="I131" s="42"/>
      <c r="J131" s="42"/>
    </row>
    <row r="132" spans="1:11" s="44" customFormat="1" ht="23.25" customHeight="1" thickBot="1">
      <c r="A132" s="118">
        <v>91</v>
      </c>
      <c r="B132" s="118" t="s">
        <v>230</v>
      </c>
      <c r="C132" s="118">
        <v>1163</v>
      </c>
      <c r="D132" s="274">
        <v>1360000</v>
      </c>
      <c r="E132" s="108" t="s">
        <v>289</v>
      </c>
      <c r="F132" s="121">
        <v>1385696.4</v>
      </c>
      <c r="G132" s="181" t="s">
        <v>395</v>
      </c>
      <c r="H132" s="27"/>
      <c r="I132" s="27"/>
      <c r="J132" s="27"/>
      <c r="K132" s="43"/>
    </row>
    <row r="133" spans="1:10" s="29" customFormat="1" ht="15.75">
      <c r="A133" s="305"/>
      <c r="B133" s="45" t="s">
        <v>1133</v>
      </c>
      <c r="C133" s="5">
        <v>1163</v>
      </c>
      <c r="D133" s="7">
        <f>SUM(D132)</f>
        <v>1360000</v>
      </c>
      <c r="E133" s="18" t="s">
        <v>289</v>
      </c>
      <c r="F133" s="126">
        <f>SUM(F132)</f>
        <v>1385696.4</v>
      </c>
      <c r="G133" s="183"/>
      <c r="H133" s="46"/>
      <c r="I133" s="47"/>
      <c r="J133" s="46"/>
    </row>
    <row r="134" spans="1:7" s="39" customFormat="1" ht="16.5" hidden="1" thickBot="1">
      <c r="A134" s="216"/>
      <c r="B134" s="213" t="s">
        <v>1024</v>
      </c>
      <c r="C134" s="116">
        <v>1163</v>
      </c>
      <c r="D134" s="217">
        <v>1360000</v>
      </c>
      <c r="E134" s="108" t="s">
        <v>289</v>
      </c>
      <c r="F134" s="160"/>
      <c r="G134" s="170"/>
    </row>
    <row r="135" spans="1:7" ht="23.25" customHeight="1">
      <c r="A135" s="1790" t="s">
        <v>488</v>
      </c>
      <c r="B135" s="1790"/>
      <c r="C135" s="1790"/>
      <c r="D135" s="1790"/>
      <c r="E135" s="1790"/>
      <c r="F135" s="144"/>
      <c r="G135" s="145"/>
    </row>
    <row r="136" spans="1:7" ht="30" customHeight="1">
      <c r="A136" s="11">
        <v>92</v>
      </c>
      <c r="B136" s="20" t="s">
        <v>231</v>
      </c>
      <c r="C136" s="21">
        <v>1165</v>
      </c>
      <c r="D136" s="80">
        <v>62000</v>
      </c>
      <c r="E136" s="18" t="s">
        <v>289</v>
      </c>
      <c r="F136" s="80">
        <v>61360.2</v>
      </c>
      <c r="G136" s="11" t="s">
        <v>888</v>
      </c>
    </row>
    <row r="137" spans="1:7" ht="15.75">
      <c r="A137" s="11">
        <v>93</v>
      </c>
      <c r="B137" s="12" t="s">
        <v>232</v>
      </c>
      <c r="C137" s="21">
        <v>1165</v>
      </c>
      <c r="D137" s="80">
        <v>23203</v>
      </c>
      <c r="E137" s="18" t="s">
        <v>289</v>
      </c>
      <c r="F137" s="81">
        <v>23202.72</v>
      </c>
      <c r="G137" s="11" t="s">
        <v>888</v>
      </c>
    </row>
    <row r="138" spans="1:7" ht="21" customHeight="1">
      <c r="A138" s="11">
        <v>94</v>
      </c>
      <c r="B138" s="12" t="s">
        <v>233</v>
      </c>
      <c r="C138" s="21">
        <v>1165</v>
      </c>
      <c r="D138" s="80">
        <v>21500</v>
      </c>
      <c r="E138" s="18" t="s">
        <v>289</v>
      </c>
      <c r="F138" s="81">
        <v>21481.32</v>
      </c>
      <c r="G138" s="11" t="s">
        <v>888</v>
      </c>
    </row>
    <row r="139" spans="1:7" ht="19.5" customHeight="1">
      <c r="A139" s="11">
        <v>95</v>
      </c>
      <c r="B139" s="12" t="s">
        <v>392</v>
      </c>
      <c r="C139" s="21">
        <v>1165</v>
      </c>
      <c r="D139" s="80">
        <v>35700</v>
      </c>
      <c r="E139" s="18" t="s">
        <v>289</v>
      </c>
      <c r="F139" s="80">
        <v>35678.4</v>
      </c>
      <c r="G139" s="11" t="s">
        <v>888</v>
      </c>
    </row>
    <row r="140" spans="1:7" ht="33.75" customHeight="1">
      <c r="A140" s="11">
        <v>96</v>
      </c>
      <c r="B140" s="12" t="s">
        <v>234</v>
      </c>
      <c r="C140" s="21">
        <v>1165</v>
      </c>
      <c r="D140" s="80">
        <v>89900</v>
      </c>
      <c r="E140" s="18" t="s">
        <v>289</v>
      </c>
      <c r="F140" s="77"/>
      <c r="G140" s="9"/>
    </row>
    <row r="141" spans="1:7" ht="43.5" customHeight="1">
      <c r="A141" s="11">
        <v>97</v>
      </c>
      <c r="B141" s="12" t="s">
        <v>235</v>
      </c>
      <c r="C141" s="21">
        <v>1165</v>
      </c>
      <c r="D141" s="80">
        <v>92697</v>
      </c>
      <c r="E141" s="18" t="s">
        <v>289</v>
      </c>
      <c r="F141" s="81">
        <v>65000</v>
      </c>
      <c r="G141" s="97" t="s">
        <v>635</v>
      </c>
    </row>
    <row r="142" spans="1:7" ht="31.5" customHeight="1" thickBot="1">
      <c r="A142" s="119">
        <v>98</v>
      </c>
      <c r="B142" s="118" t="s">
        <v>236</v>
      </c>
      <c r="C142" s="97">
        <v>1165</v>
      </c>
      <c r="D142" s="121">
        <v>79000</v>
      </c>
      <c r="E142" s="108" t="s">
        <v>289</v>
      </c>
      <c r="F142" s="185"/>
      <c r="G142" s="186"/>
    </row>
    <row r="143" spans="1:7" ht="19.5" customHeight="1">
      <c r="A143" s="9"/>
      <c r="B143" s="10" t="s">
        <v>1133</v>
      </c>
      <c r="C143" s="10">
        <v>1165</v>
      </c>
      <c r="D143" s="7">
        <f>SUM(D136:D142)</f>
        <v>404000</v>
      </c>
      <c r="E143" s="18" t="s">
        <v>289</v>
      </c>
      <c r="F143" s="126">
        <f>SUM(F136:F142)</f>
        <v>206722.63999999998</v>
      </c>
      <c r="G143" s="159"/>
    </row>
    <row r="144" spans="1:7" s="39" customFormat="1" ht="25.5" customHeight="1" hidden="1" thickBot="1">
      <c r="A144" s="216"/>
      <c r="B144" s="213" t="s">
        <v>1024</v>
      </c>
      <c r="C144" s="116">
        <v>1165</v>
      </c>
      <c r="D144" s="217">
        <v>404000</v>
      </c>
      <c r="E144" s="108" t="s">
        <v>289</v>
      </c>
      <c r="F144" s="160"/>
      <c r="G144" s="170"/>
    </row>
    <row r="145" spans="1:9" s="4" customFormat="1" ht="25.5" customHeight="1">
      <c r="A145" s="1790" t="s">
        <v>489</v>
      </c>
      <c r="B145" s="1790"/>
      <c r="C145" s="1790"/>
      <c r="D145" s="1790"/>
      <c r="E145" s="1790"/>
      <c r="F145" s="92"/>
      <c r="G145" s="91"/>
      <c r="H145" s="42"/>
      <c r="I145" s="42"/>
    </row>
    <row r="146" spans="1:9" s="4" customFormat="1" ht="25.5" customHeight="1">
      <c r="A146" s="25">
        <v>99</v>
      </c>
      <c r="B146" s="49" t="s">
        <v>642</v>
      </c>
      <c r="C146" s="25">
        <v>1172</v>
      </c>
      <c r="D146" s="275">
        <v>105000</v>
      </c>
      <c r="E146" s="52" t="s">
        <v>289</v>
      </c>
      <c r="F146" s="58"/>
      <c r="G146" s="21"/>
      <c r="H146" s="42"/>
      <c r="I146" s="42"/>
    </row>
    <row r="147" spans="1:9" s="4" customFormat="1" ht="26.25" customHeight="1">
      <c r="A147" s="25">
        <v>100</v>
      </c>
      <c r="B147" s="49" t="s">
        <v>237</v>
      </c>
      <c r="C147" s="25">
        <v>1172</v>
      </c>
      <c r="D147" s="275">
        <v>10000</v>
      </c>
      <c r="E147" s="52" t="s">
        <v>289</v>
      </c>
      <c r="F147" s="58">
        <v>1632</v>
      </c>
      <c r="G147" s="21" t="s">
        <v>887</v>
      </c>
      <c r="H147" s="42"/>
      <c r="I147" s="42"/>
    </row>
    <row r="148" spans="1:9" s="4" customFormat="1" ht="27.75" customHeight="1" thickBot="1">
      <c r="A148" s="196">
        <v>101</v>
      </c>
      <c r="B148" s="188" t="s">
        <v>238</v>
      </c>
      <c r="C148" s="196">
        <v>1172</v>
      </c>
      <c r="D148" s="276">
        <v>40000</v>
      </c>
      <c r="E148" s="155" t="s">
        <v>289</v>
      </c>
      <c r="F148" s="191"/>
      <c r="G148" s="97"/>
      <c r="H148" s="42"/>
      <c r="I148" s="42"/>
    </row>
    <row r="149" spans="1:9" s="4" customFormat="1" ht="22.5" customHeight="1" thickBot="1">
      <c r="A149" s="308"/>
      <c r="B149" s="53" t="s">
        <v>1133</v>
      </c>
      <c r="C149" s="54">
        <v>1172</v>
      </c>
      <c r="D149" s="309">
        <f>SUM(D146:D148)</f>
        <v>155000</v>
      </c>
      <c r="E149" s="52" t="s">
        <v>289</v>
      </c>
      <c r="F149" s="166">
        <f>SUM(F147:F148)</f>
        <v>1632</v>
      </c>
      <c r="G149" s="127"/>
      <c r="H149" s="42"/>
      <c r="I149" s="42"/>
    </row>
    <row r="150" spans="1:7" s="39" customFormat="1" ht="30.75" customHeight="1" hidden="1" thickBot="1">
      <c r="A150" s="216"/>
      <c r="B150" s="213" t="s">
        <v>1024</v>
      </c>
      <c r="C150" s="116">
        <v>1172</v>
      </c>
      <c r="D150" s="217">
        <v>155000</v>
      </c>
      <c r="E150" s="108" t="s">
        <v>289</v>
      </c>
      <c r="F150" s="121"/>
      <c r="G150" s="218"/>
    </row>
    <row r="151" spans="1:7" s="4" customFormat="1" ht="28.5" customHeight="1">
      <c r="A151" s="1764" t="s">
        <v>600</v>
      </c>
      <c r="B151" s="1764"/>
      <c r="C151" s="1764"/>
      <c r="D151" s="1764"/>
      <c r="E151" s="1764"/>
      <c r="F151" s="219"/>
      <c r="G151" s="215"/>
    </row>
    <row r="152" spans="1:9" s="35" customFormat="1" ht="27.75" customHeight="1" thickBot="1">
      <c r="A152" s="188">
        <v>102</v>
      </c>
      <c r="B152" s="188" t="s">
        <v>239</v>
      </c>
      <c r="C152" s="196">
        <v>1350</v>
      </c>
      <c r="D152" s="197">
        <v>360000</v>
      </c>
      <c r="E152" s="155" t="s">
        <v>289</v>
      </c>
      <c r="F152" s="198">
        <v>169912</v>
      </c>
      <c r="G152" s="97" t="s">
        <v>887</v>
      </c>
      <c r="H152" s="33"/>
      <c r="I152" s="34"/>
    </row>
    <row r="153" spans="1:7" s="39" customFormat="1" ht="16.5" thickBot="1">
      <c r="A153" s="26"/>
      <c r="B153" s="56" t="s">
        <v>1133</v>
      </c>
      <c r="C153" s="6">
        <v>1350</v>
      </c>
      <c r="D153" s="38">
        <f>SUM(D152:D152)</f>
        <v>360000</v>
      </c>
      <c r="E153" s="52" t="s">
        <v>289</v>
      </c>
      <c r="F153" s="166">
        <f>SUM(F152)</f>
        <v>169912</v>
      </c>
      <c r="G153" s="201"/>
    </row>
    <row r="154" spans="1:7" s="39" customFormat="1" ht="24.75" customHeight="1" hidden="1" thickBot="1">
      <c r="A154" s="236"/>
      <c r="B154" s="213" t="s">
        <v>1024</v>
      </c>
      <c r="C154" s="225">
        <v>1350</v>
      </c>
      <c r="D154" s="237">
        <v>360000</v>
      </c>
      <c r="E154" s="155" t="s">
        <v>289</v>
      </c>
      <c r="F154" s="203"/>
      <c r="G154" s="205"/>
    </row>
    <row r="155" spans="1:7" ht="27" customHeight="1">
      <c r="A155" s="1790" t="s">
        <v>601</v>
      </c>
      <c r="B155" s="1765"/>
      <c r="C155" s="1765"/>
      <c r="D155" s="1765"/>
      <c r="E155" s="1765"/>
      <c r="F155" s="214"/>
      <c r="G155" s="215"/>
    </row>
    <row r="156" spans="1:8" ht="15.75">
      <c r="A156" s="21">
        <v>103</v>
      </c>
      <c r="B156" s="21" t="s">
        <v>624</v>
      </c>
      <c r="C156" s="32">
        <v>2110</v>
      </c>
      <c r="D156" s="80">
        <v>99984</v>
      </c>
      <c r="E156" s="18" t="s">
        <v>289</v>
      </c>
      <c r="F156" s="80">
        <v>99984</v>
      </c>
      <c r="G156" s="21" t="s">
        <v>888</v>
      </c>
      <c r="H156" s="252"/>
    </row>
    <row r="157" spans="1:8" ht="15.75">
      <c r="A157" s="21">
        <v>104</v>
      </c>
      <c r="B157" s="21" t="s">
        <v>625</v>
      </c>
      <c r="C157" s="32">
        <v>2110</v>
      </c>
      <c r="D157" s="80">
        <v>50000</v>
      </c>
      <c r="E157" s="18" t="s">
        <v>289</v>
      </c>
      <c r="F157" s="80">
        <v>7701</v>
      </c>
      <c r="G157" s="21" t="s">
        <v>887</v>
      </c>
      <c r="H157" s="252"/>
    </row>
    <row r="158" spans="1:8" ht="15.75">
      <c r="A158" s="21">
        <v>105</v>
      </c>
      <c r="B158" s="21" t="s">
        <v>626</v>
      </c>
      <c r="C158" s="32">
        <v>2110</v>
      </c>
      <c r="D158" s="80">
        <v>90000</v>
      </c>
      <c r="E158" s="18" t="s">
        <v>289</v>
      </c>
      <c r="F158" s="80">
        <v>7194</v>
      </c>
      <c r="G158" s="21" t="s">
        <v>887</v>
      </c>
      <c r="H158" s="252"/>
    </row>
    <row r="159" spans="1:8" ht="18.75" customHeight="1">
      <c r="A159" s="21">
        <v>106</v>
      </c>
      <c r="B159" s="49" t="s">
        <v>1069</v>
      </c>
      <c r="C159" s="49">
        <v>2110</v>
      </c>
      <c r="D159" s="58">
        <v>99000</v>
      </c>
      <c r="E159" s="52" t="s">
        <v>289</v>
      </c>
      <c r="F159" s="58">
        <v>4300</v>
      </c>
      <c r="G159" s="21" t="s">
        <v>887</v>
      </c>
      <c r="H159" s="59"/>
    </row>
    <row r="160" spans="1:8" ht="18.75" customHeight="1">
      <c r="A160" s="21">
        <v>107</v>
      </c>
      <c r="B160" s="49" t="s">
        <v>1070</v>
      </c>
      <c r="C160" s="49">
        <v>2110</v>
      </c>
      <c r="D160" s="58">
        <v>99900</v>
      </c>
      <c r="E160" s="52" t="s">
        <v>289</v>
      </c>
      <c r="F160" s="58">
        <v>99900</v>
      </c>
      <c r="G160" s="21" t="s">
        <v>888</v>
      </c>
      <c r="H160" s="59"/>
    </row>
    <row r="161" spans="1:9" ht="25.5" customHeight="1">
      <c r="A161" s="21">
        <v>108</v>
      </c>
      <c r="B161" s="49" t="s">
        <v>101</v>
      </c>
      <c r="C161" s="49">
        <v>2110</v>
      </c>
      <c r="D161" s="58">
        <v>99000</v>
      </c>
      <c r="E161" s="52" t="s">
        <v>289</v>
      </c>
      <c r="F161" s="58"/>
      <c r="G161" s="21"/>
      <c r="H161" s="59"/>
      <c r="I161" s="256"/>
    </row>
    <row r="162" spans="1:8" ht="18.75" customHeight="1">
      <c r="A162" s="21">
        <v>109</v>
      </c>
      <c r="B162" s="49" t="s">
        <v>106</v>
      </c>
      <c r="C162" s="49">
        <v>2110</v>
      </c>
      <c r="D162" s="58">
        <v>99000</v>
      </c>
      <c r="E162" s="52" t="s">
        <v>289</v>
      </c>
      <c r="F162" s="58">
        <v>14400</v>
      </c>
      <c r="G162" s="21" t="s">
        <v>586</v>
      </c>
      <c r="H162" s="59"/>
    </row>
    <row r="163" spans="1:8" ht="27" customHeight="1">
      <c r="A163" s="21">
        <v>110</v>
      </c>
      <c r="B163" s="49" t="s">
        <v>259</v>
      </c>
      <c r="C163" s="49">
        <v>2110</v>
      </c>
      <c r="D163" s="58">
        <v>99000</v>
      </c>
      <c r="E163" s="52" t="s">
        <v>289</v>
      </c>
      <c r="F163" s="58">
        <v>45960</v>
      </c>
      <c r="G163" s="21" t="s">
        <v>598</v>
      </c>
      <c r="H163" s="59"/>
    </row>
    <row r="164" spans="1:8" ht="18.75" customHeight="1">
      <c r="A164" s="21">
        <v>111</v>
      </c>
      <c r="B164" s="251" t="s">
        <v>581</v>
      </c>
      <c r="C164" s="49">
        <v>2110</v>
      </c>
      <c r="D164" s="58">
        <v>90000</v>
      </c>
      <c r="E164" s="52" t="s">
        <v>289</v>
      </c>
      <c r="F164" s="156">
        <v>47484.72</v>
      </c>
      <c r="G164" s="97" t="s">
        <v>599</v>
      </c>
      <c r="H164" s="59"/>
    </row>
    <row r="165" spans="1:8" ht="18.75" customHeight="1">
      <c r="A165" s="21">
        <v>112</v>
      </c>
      <c r="B165" s="153" t="s">
        <v>580</v>
      </c>
      <c r="C165" s="153">
        <v>2110</v>
      </c>
      <c r="D165" s="156">
        <v>99000</v>
      </c>
      <c r="E165" s="155" t="s">
        <v>289</v>
      </c>
      <c r="F165" s="156"/>
      <c r="G165" s="97"/>
      <c r="H165" s="59"/>
    </row>
    <row r="166" spans="1:9" ht="18" customHeight="1">
      <c r="A166" s="21">
        <v>113</v>
      </c>
      <c r="B166" s="153" t="s">
        <v>622</v>
      </c>
      <c r="C166" s="153">
        <v>2110</v>
      </c>
      <c r="D166" s="156">
        <v>50000</v>
      </c>
      <c r="E166" s="155" t="s">
        <v>289</v>
      </c>
      <c r="F166" s="58">
        <v>5176</v>
      </c>
      <c r="G166" s="97" t="s">
        <v>586</v>
      </c>
      <c r="H166" s="27"/>
      <c r="I166" s="59"/>
    </row>
    <row r="167" spans="1:9" ht="18" customHeight="1">
      <c r="A167" s="21">
        <v>114</v>
      </c>
      <c r="B167" s="153" t="s">
        <v>640</v>
      </c>
      <c r="C167" s="153">
        <v>2110</v>
      </c>
      <c r="D167" s="156">
        <v>11000</v>
      </c>
      <c r="E167" s="155" t="s">
        <v>289</v>
      </c>
      <c r="F167" s="78"/>
      <c r="G167" s="97"/>
      <c r="H167" s="27"/>
      <c r="I167" s="59"/>
    </row>
    <row r="168" spans="1:9" ht="21.75" customHeight="1" thickBot="1">
      <c r="A168" s="97">
        <v>115</v>
      </c>
      <c r="B168" s="153" t="s">
        <v>630</v>
      </c>
      <c r="C168" s="153">
        <v>2110</v>
      </c>
      <c r="D168" s="156">
        <v>640</v>
      </c>
      <c r="E168" s="108" t="s">
        <v>289</v>
      </c>
      <c r="F168" s="58">
        <v>640</v>
      </c>
      <c r="G168" s="21" t="s">
        <v>598</v>
      </c>
      <c r="H168" s="27"/>
      <c r="I168" s="59"/>
    </row>
    <row r="169" spans="1:7" ht="15.75">
      <c r="A169" s="9"/>
      <c r="B169" s="45" t="s">
        <v>1133</v>
      </c>
      <c r="C169" s="23">
        <v>2110</v>
      </c>
      <c r="D169" s="7">
        <f>SUM(D156:D168)</f>
        <v>986524</v>
      </c>
      <c r="E169" s="18" t="s">
        <v>289</v>
      </c>
      <c r="F169" s="126">
        <f>SUM(F156:F168)</f>
        <v>332739.72</v>
      </c>
      <c r="G169" s="127"/>
    </row>
    <row r="170" spans="1:7" ht="15.75" hidden="1">
      <c r="A170" s="30"/>
      <c r="B170" s="206" t="s">
        <v>1024</v>
      </c>
      <c r="C170" s="23">
        <v>2110</v>
      </c>
      <c r="D170" s="7">
        <v>2000000</v>
      </c>
      <c r="E170" s="18" t="s">
        <v>289</v>
      </c>
      <c r="F170" s="7"/>
      <c r="G170" s="136"/>
    </row>
    <row r="171" spans="1:9" ht="16.5" hidden="1" thickBot="1">
      <c r="A171" s="212"/>
      <c r="B171" s="213" t="s">
        <v>1029</v>
      </c>
      <c r="C171" s="233">
        <v>2110</v>
      </c>
      <c r="D171" s="117">
        <f>SUM(D170-D169)</f>
        <v>1013476</v>
      </c>
      <c r="E171" s="108" t="s">
        <v>289</v>
      </c>
      <c r="F171" s="139"/>
      <c r="G171" s="140"/>
      <c r="I171" s="64">
        <f>SUM(D169,D171)</f>
        <v>2000000</v>
      </c>
    </row>
    <row r="172" spans="1:7" ht="25.5" customHeight="1">
      <c r="A172" s="1790" t="s">
        <v>602</v>
      </c>
      <c r="B172" s="1790"/>
      <c r="C172" s="1790"/>
      <c r="D172" s="1790"/>
      <c r="E172" s="1790"/>
      <c r="F172" s="187"/>
      <c r="G172" s="145"/>
    </row>
    <row r="173" spans="1:7" ht="25.5">
      <c r="A173" s="11">
        <v>116</v>
      </c>
      <c r="B173" s="21" t="s">
        <v>1071</v>
      </c>
      <c r="C173" s="32">
        <v>2133</v>
      </c>
      <c r="D173" s="80">
        <v>297819</v>
      </c>
      <c r="E173" s="18" t="s">
        <v>289</v>
      </c>
      <c r="F173" s="80">
        <v>297818.57</v>
      </c>
      <c r="G173" s="21" t="s">
        <v>887</v>
      </c>
    </row>
    <row r="174" spans="1:7" ht="39" thickBot="1">
      <c r="A174" s="119">
        <v>117</v>
      </c>
      <c r="B174" s="97" t="s">
        <v>874</v>
      </c>
      <c r="C174" s="97">
        <v>2133</v>
      </c>
      <c r="D174" s="121">
        <v>299875</v>
      </c>
      <c r="E174" s="108" t="s">
        <v>289</v>
      </c>
      <c r="F174" s="121">
        <v>299875</v>
      </c>
      <c r="G174" s="97" t="s">
        <v>887</v>
      </c>
    </row>
    <row r="175" spans="1:7" ht="15.75">
      <c r="A175" s="9"/>
      <c r="B175" s="22" t="s">
        <v>1133</v>
      </c>
      <c r="C175" s="23">
        <v>2133</v>
      </c>
      <c r="D175" s="300">
        <f>SUM(D173:D174)</f>
        <v>597694</v>
      </c>
      <c r="E175" s="18" t="s">
        <v>289</v>
      </c>
      <c r="F175" s="126">
        <f>SUM(F173:F174)</f>
        <v>597693.5700000001</v>
      </c>
      <c r="G175" s="159"/>
    </row>
    <row r="176" spans="1:7" ht="15.75" hidden="1">
      <c r="A176" s="9"/>
      <c r="B176" s="304" t="s">
        <v>1024</v>
      </c>
      <c r="C176" s="23">
        <v>2133</v>
      </c>
      <c r="D176" s="7">
        <v>2000000</v>
      </c>
      <c r="E176" s="52" t="s">
        <v>289</v>
      </c>
      <c r="F176" s="78"/>
      <c r="G176" s="208"/>
    </row>
    <row r="177" spans="1:7" ht="16.5" hidden="1" thickBot="1">
      <c r="A177" s="9"/>
      <c r="B177" s="304" t="s">
        <v>1029</v>
      </c>
      <c r="C177" s="23">
        <v>2133</v>
      </c>
      <c r="D177" s="7">
        <v>1402306</v>
      </c>
      <c r="E177" s="18" t="s">
        <v>289</v>
      </c>
      <c r="F177" s="139"/>
      <c r="G177" s="140"/>
    </row>
    <row r="178" spans="1:9" ht="18.75">
      <c r="A178" s="9"/>
      <c r="B178" s="61" t="s">
        <v>875</v>
      </c>
      <c r="C178" s="9"/>
      <c r="D178" s="86">
        <f>SUM(D58,D110,D121,D125,D129,D133,D143,D149,D153,D169,D175)</f>
        <v>9573982</v>
      </c>
      <c r="E178" s="18" t="s">
        <v>289</v>
      </c>
      <c r="F178" s="273">
        <f>SUM(F61,F115,F121,F125,F129,F133,F143,F149,F153,F169,F175)</f>
        <v>8648424.23</v>
      </c>
      <c r="G178" s="9"/>
      <c r="H178" s="63"/>
      <c r="I178" s="64"/>
    </row>
    <row r="179" ht="12.75">
      <c r="J179" s="347">
        <f>SUM(D61,D115,D121,D125,D129,D133,D143,D149,D153,D169,D175)</f>
        <v>11435718</v>
      </c>
    </row>
    <row r="180" ht="12.75">
      <c r="A180" s="65" t="s">
        <v>647</v>
      </c>
    </row>
    <row r="181" ht="12.75">
      <c r="A181" s="65"/>
    </row>
    <row r="183" spans="2:7" ht="15.75">
      <c r="B183" s="66" t="s">
        <v>876</v>
      </c>
      <c r="C183" s="67"/>
      <c r="D183" s="67"/>
      <c r="E183" s="67"/>
      <c r="F183" s="67"/>
      <c r="G183" s="67"/>
    </row>
    <row r="184" spans="2:6" ht="15.75">
      <c r="B184" s="66" t="s">
        <v>877</v>
      </c>
      <c r="C184" s="68" t="s">
        <v>878</v>
      </c>
      <c r="D184" s="69"/>
      <c r="E184" s="69"/>
      <c r="F184" s="67"/>
    </row>
    <row r="185" spans="2:6" ht="15.75">
      <c r="B185" s="1"/>
      <c r="C185" s="66" t="s">
        <v>881</v>
      </c>
      <c r="D185" s="1"/>
      <c r="E185" s="70" t="s">
        <v>882</v>
      </c>
      <c r="F185" s="70"/>
    </row>
    <row r="186" spans="2:6" ht="15.75">
      <c r="B186" s="71"/>
      <c r="C186" s="66"/>
      <c r="D186" s="1"/>
      <c r="E186" s="1" t="s">
        <v>883</v>
      </c>
      <c r="F186" s="1"/>
    </row>
    <row r="187" spans="2:7" ht="12.75">
      <c r="B187" s="1"/>
      <c r="C187" s="1"/>
      <c r="D187" s="1"/>
      <c r="E187" s="1"/>
      <c r="F187" s="1"/>
      <c r="G187" s="1"/>
    </row>
    <row r="188" spans="2:7" ht="15.75">
      <c r="B188" s="66" t="s">
        <v>884</v>
      </c>
      <c r="C188" s="1"/>
      <c r="D188" s="1"/>
      <c r="E188" s="1"/>
      <c r="F188" s="1"/>
      <c r="G188" s="1"/>
    </row>
    <row r="189" spans="2:6" ht="15.75">
      <c r="B189" s="66" t="s">
        <v>885</v>
      </c>
      <c r="C189" s="68" t="s">
        <v>886</v>
      </c>
      <c r="D189" s="69"/>
      <c r="E189" s="69"/>
      <c r="F189" s="67"/>
    </row>
    <row r="190" spans="2:6" ht="15.75">
      <c r="B190" s="1"/>
      <c r="C190" s="66" t="s">
        <v>881</v>
      </c>
      <c r="D190" s="1"/>
      <c r="E190" s="70" t="s">
        <v>882</v>
      </c>
      <c r="F190" s="70"/>
    </row>
    <row r="191" spans="2:7" ht="12.75">
      <c r="B191" s="1"/>
      <c r="C191" s="1"/>
      <c r="D191" s="1"/>
      <c r="E191" s="1"/>
      <c r="F191" s="1"/>
      <c r="G191" s="1"/>
    </row>
    <row r="192" spans="2:9" s="4" customFormat="1" ht="16.5" customHeight="1">
      <c r="B192" s="94"/>
      <c r="E192" s="95"/>
      <c r="I192" s="96"/>
    </row>
  </sheetData>
  <sheetProtection/>
  <mergeCells count="29">
    <mergeCell ref="A117:E117"/>
    <mergeCell ref="A123:E123"/>
    <mergeCell ref="A127:E127"/>
    <mergeCell ref="A131:E131"/>
    <mergeCell ref="A172:E172"/>
    <mergeCell ref="A135:E135"/>
    <mergeCell ref="A145:E145"/>
    <mergeCell ref="A151:E151"/>
    <mergeCell ref="A155:E155"/>
    <mergeCell ref="A9:E9"/>
    <mergeCell ref="A10:E10"/>
    <mergeCell ref="E15:E16"/>
    <mergeCell ref="F15:G15"/>
    <mergeCell ref="A11:E11"/>
    <mergeCell ref="A12:G12"/>
    <mergeCell ref="A18:E18"/>
    <mergeCell ref="A63:E63"/>
    <mergeCell ref="A15:A16"/>
    <mergeCell ref="B15:B16"/>
    <mergeCell ref="C15:C16"/>
    <mergeCell ref="D15:D16"/>
    <mergeCell ref="A5:B5"/>
    <mergeCell ref="A8:E8"/>
    <mergeCell ref="A2:B2"/>
    <mergeCell ref="D2:E2"/>
    <mergeCell ref="A3:B3"/>
    <mergeCell ref="D3:E3"/>
    <mergeCell ref="A4:B4"/>
    <mergeCell ref="C4:E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9"/>
  <sheetViews>
    <sheetView zoomScalePageLayoutView="0" workbookViewId="0" topLeftCell="A1">
      <selection activeCell="A57" sqref="A57:IV62"/>
    </sheetView>
  </sheetViews>
  <sheetFormatPr defaultColWidth="9.140625" defaultRowHeight="12.75"/>
  <cols>
    <col min="1" max="1" width="4.7109375" style="0" customWidth="1"/>
    <col min="2" max="2" width="35.421875" style="0" customWidth="1"/>
    <col min="3" max="3" width="10.57421875" style="0" customWidth="1"/>
    <col min="4" max="4" width="11.7109375" style="0" customWidth="1"/>
    <col min="5" max="5" width="12.00390625" style="0" customWidth="1"/>
    <col min="6" max="6" width="12.421875" style="76" hidden="1" customWidth="1"/>
    <col min="7" max="7" width="8.140625" style="0" hidden="1" customWidth="1"/>
    <col min="8" max="8" width="15.421875" style="0" customWidth="1"/>
    <col min="9" max="9" width="11.421875" style="0" customWidth="1"/>
    <col min="10" max="10" width="11.57421875" style="0" bestFit="1" customWidth="1"/>
  </cols>
  <sheetData>
    <row r="1" ht="9" customHeight="1"/>
    <row r="2" spans="1:6" ht="15.75">
      <c r="A2" s="1792" t="s">
        <v>914</v>
      </c>
      <c r="B2" s="1793"/>
      <c r="C2" s="1"/>
      <c r="D2" s="1794" t="s">
        <v>915</v>
      </c>
      <c r="E2" s="1795"/>
      <c r="F2" s="2"/>
    </row>
    <row r="3" spans="1:6" ht="15" customHeight="1">
      <c r="A3" s="1792" t="s">
        <v>916</v>
      </c>
      <c r="B3" s="1793"/>
      <c r="C3" s="1796" t="s">
        <v>917</v>
      </c>
      <c r="D3" s="1768"/>
      <c r="E3" s="1768"/>
      <c r="F3" s="3"/>
    </row>
    <row r="4" spans="1:6" ht="15.75">
      <c r="A4" s="1792" t="s">
        <v>918</v>
      </c>
      <c r="B4" s="1793"/>
      <c r="C4" s="1798" t="s">
        <v>919</v>
      </c>
      <c r="D4" s="1799"/>
      <c r="E4" s="1799"/>
      <c r="F4" s="75"/>
    </row>
    <row r="5" spans="1:2" ht="15">
      <c r="A5" s="1792" t="s">
        <v>954</v>
      </c>
      <c r="B5" s="1793"/>
    </row>
    <row r="6" spans="1:7" ht="15.75">
      <c r="A6" s="1802" t="s">
        <v>404</v>
      </c>
      <c r="B6" s="1802"/>
      <c r="C6" s="1802"/>
      <c r="D6" s="1802"/>
      <c r="E6" s="1802"/>
      <c r="F6" s="226"/>
      <c r="G6" s="227"/>
    </row>
    <row r="7" spans="1:7" ht="15.75">
      <c r="A7" s="1800" t="s">
        <v>260</v>
      </c>
      <c r="B7" s="1794"/>
      <c r="C7" s="1794"/>
      <c r="D7" s="1801"/>
      <c r="E7" s="1801"/>
      <c r="F7" s="228"/>
      <c r="G7" s="227"/>
    </row>
    <row r="8" spans="1:7" ht="15.75">
      <c r="A8" s="1800" t="s">
        <v>261</v>
      </c>
      <c r="B8" s="1794"/>
      <c r="C8" s="1794"/>
      <c r="D8" s="1801"/>
      <c r="E8" s="1801"/>
      <c r="F8" s="228"/>
      <c r="G8" s="227"/>
    </row>
    <row r="9" spans="1:7" ht="15.75">
      <c r="A9" s="1800" t="s">
        <v>262</v>
      </c>
      <c r="B9" s="1794"/>
      <c r="C9" s="1794"/>
      <c r="D9" s="1801"/>
      <c r="E9" s="1801"/>
      <c r="F9" s="228"/>
      <c r="G9" s="227"/>
    </row>
    <row r="10" spans="1:7" ht="19.5" customHeight="1">
      <c r="A10" s="1777" t="s">
        <v>263</v>
      </c>
      <c r="B10" s="1778"/>
      <c r="C10" s="1778"/>
      <c r="D10" s="1778"/>
      <c r="E10" s="1778"/>
      <c r="F10" s="1778"/>
      <c r="G10" s="1762"/>
    </row>
    <row r="11" spans="1:7" ht="10.5" customHeight="1">
      <c r="A11" s="72"/>
      <c r="B11" s="73"/>
      <c r="C11" s="73"/>
      <c r="D11" s="73"/>
      <c r="E11" s="73"/>
      <c r="F11" s="73"/>
      <c r="G11" s="74"/>
    </row>
    <row r="12" spans="1:6" ht="12.75">
      <c r="A12" s="4"/>
      <c r="B12" s="4"/>
      <c r="C12" s="4"/>
      <c r="D12" s="4"/>
      <c r="E12" s="4"/>
      <c r="F12" s="29" t="s">
        <v>112</v>
      </c>
    </row>
    <row r="13" spans="1:7" ht="31.5" customHeight="1">
      <c r="A13" s="1808" t="s">
        <v>264</v>
      </c>
      <c r="B13" s="1780" t="s">
        <v>507</v>
      </c>
      <c r="C13" s="1808" t="s">
        <v>508</v>
      </c>
      <c r="D13" s="1782" t="s">
        <v>285</v>
      </c>
      <c r="E13" s="1784" t="s">
        <v>393</v>
      </c>
      <c r="F13" s="1788" t="s">
        <v>394</v>
      </c>
      <c r="G13" s="1789"/>
    </row>
    <row r="14" spans="1:10" ht="32.25" customHeight="1">
      <c r="A14" s="1779"/>
      <c r="B14" s="1781"/>
      <c r="C14" s="1779"/>
      <c r="D14" s="1783"/>
      <c r="E14" s="1785"/>
      <c r="F14" s="8" t="s">
        <v>385</v>
      </c>
      <c r="G14" s="10" t="s">
        <v>892</v>
      </c>
      <c r="J14" s="83"/>
    </row>
    <row r="15" spans="1:10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J15" s="84"/>
    </row>
    <row r="16" spans="1:10" ht="21.75" customHeight="1">
      <c r="A16" s="1790" t="s">
        <v>1030</v>
      </c>
      <c r="B16" s="1791"/>
      <c r="C16" s="1791"/>
      <c r="D16" s="1791"/>
      <c r="E16" s="1791"/>
      <c r="F16" s="89"/>
      <c r="G16" s="90"/>
      <c r="J16" s="84"/>
    </row>
    <row r="17" spans="1:10" ht="41.25" customHeight="1">
      <c r="A17" s="11">
        <v>1</v>
      </c>
      <c r="B17" s="12" t="s">
        <v>286</v>
      </c>
      <c r="C17" s="11">
        <v>1131</v>
      </c>
      <c r="D17" s="260">
        <v>30000</v>
      </c>
      <c r="E17" s="14" t="s">
        <v>287</v>
      </c>
      <c r="F17" s="79">
        <v>15588</v>
      </c>
      <c r="G17" s="21" t="s">
        <v>887</v>
      </c>
      <c r="I17">
        <v>-10000</v>
      </c>
      <c r="J17" s="84"/>
    </row>
    <row r="18" spans="1:10" ht="25.5">
      <c r="A18" s="15">
        <v>2</v>
      </c>
      <c r="B18" s="16" t="s">
        <v>288</v>
      </c>
      <c r="C18" s="11">
        <v>1131</v>
      </c>
      <c r="D18" s="259">
        <v>40000</v>
      </c>
      <c r="E18" s="18" t="s">
        <v>289</v>
      </c>
      <c r="F18" s="80">
        <v>12923.62</v>
      </c>
      <c r="G18" s="21" t="s">
        <v>889</v>
      </c>
      <c r="J18" s="84"/>
    </row>
    <row r="19" spans="1:10" ht="15.75">
      <c r="A19" s="11">
        <v>3</v>
      </c>
      <c r="B19" s="19" t="s">
        <v>290</v>
      </c>
      <c r="C19" s="11">
        <v>1131</v>
      </c>
      <c r="D19" s="259">
        <v>4000</v>
      </c>
      <c r="E19" s="18" t="s">
        <v>289</v>
      </c>
      <c r="F19" s="80">
        <v>1302</v>
      </c>
      <c r="G19" s="21" t="s">
        <v>887</v>
      </c>
      <c r="J19" s="84"/>
    </row>
    <row r="20" spans="1:10" s="244" customFormat="1" ht="15.75">
      <c r="A20" s="15">
        <v>4</v>
      </c>
      <c r="B20" s="240" t="s">
        <v>291</v>
      </c>
      <c r="C20" s="241">
        <v>1131</v>
      </c>
      <c r="D20" s="261">
        <v>10800</v>
      </c>
      <c r="E20" s="242" t="s">
        <v>289</v>
      </c>
      <c r="F20" s="82">
        <v>10800</v>
      </c>
      <c r="G20" s="243" t="s">
        <v>888</v>
      </c>
      <c r="J20" s="245"/>
    </row>
    <row r="21" spans="1:10" ht="15.75">
      <c r="A21" s="11">
        <v>5</v>
      </c>
      <c r="B21" s="16" t="s">
        <v>292</v>
      </c>
      <c r="C21" s="11">
        <v>1131</v>
      </c>
      <c r="D21" s="259">
        <v>5618.41</v>
      </c>
      <c r="E21" s="18" t="s">
        <v>289</v>
      </c>
      <c r="F21" s="80">
        <v>5618.41</v>
      </c>
      <c r="G21" s="21" t="s">
        <v>888</v>
      </c>
      <c r="J21" s="84"/>
    </row>
    <row r="22" spans="1:10" ht="15.75">
      <c r="A22" s="15">
        <v>6</v>
      </c>
      <c r="B22" s="16" t="s">
        <v>293</v>
      </c>
      <c r="C22" s="11">
        <v>1131</v>
      </c>
      <c r="D22" s="259">
        <v>10000</v>
      </c>
      <c r="E22" s="18" t="s">
        <v>289</v>
      </c>
      <c r="F22" s="80">
        <v>5212.5</v>
      </c>
      <c r="G22" s="26" t="s">
        <v>890</v>
      </c>
      <c r="H22" s="323"/>
      <c r="J22" s="84"/>
    </row>
    <row r="23" spans="1:10" s="244" customFormat="1" ht="15.75">
      <c r="A23" s="11">
        <v>7</v>
      </c>
      <c r="B23" s="243" t="s">
        <v>294</v>
      </c>
      <c r="C23" s="241">
        <v>1131</v>
      </c>
      <c r="D23" s="344">
        <v>41345.06</v>
      </c>
      <c r="E23" s="242" t="s">
        <v>289</v>
      </c>
      <c r="F23" s="82">
        <v>31345.06</v>
      </c>
      <c r="G23" s="243" t="s">
        <v>888</v>
      </c>
      <c r="H23" s="324"/>
      <c r="J23" s="245"/>
    </row>
    <row r="24" spans="1:10" ht="15.75">
      <c r="A24" s="15">
        <v>8</v>
      </c>
      <c r="B24" s="16" t="s">
        <v>295</v>
      </c>
      <c r="C24" s="11">
        <v>1131</v>
      </c>
      <c r="D24" s="259">
        <v>4000</v>
      </c>
      <c r="E24" s="18" t="s">
        <v>289</v>
      </c>
      <c r="F24" s="80"/>
      <c r="G24" s="21"/>
      <c r="I24">
        <v>-2490</v>
      </c>
      <c r="J24" s="84"/>
    </row>
    <row r="25" spans="1:10" s="244" customFormat="1" ht="15.75">
      <c r="A25" s="11">
        <v>9</v>
      </c>
      <c r="B25" s="240" t="s">
        <v>296</v>
      </c>
      <c r="C25" s="241">
        <v>1131</v>
      </c>
      <c r="D25" s="261">
        <v>8000</v>
      </c>
      <c r="E25" s="242" t="s">
        <v>289</v>
      </c>
      <c r="F25" s="82">
        <v>8000</v>
      </c>
      <c r="G25" s="243" t="s">
        <v>888</v>
      </c>
      <c r="J25" s="245"/>
    </row>
    <row r="26" spans="1:10" ht="15.75">
      <c r="A26" s="15">
        <v>10</v>
      </c>
      <c r="B26" s="11" t="s">
        <v>297</v>
      </c>
      <c r="C26" s="11">
        <v>1131</v>
      </c>
      <c r="D26" s="259">
        <v>5103</v>
      </c>
      <c r="E26" s="18" t="s">
        <v>289</v>
      </c>
      <c r="F26" s="80">
        <v>5103</v>
      </c>
      <c r="G26" s="21" t="s">
        <v>888</v>
      </c>
      <c r="J26" s="84"/>
    </row>
    <row r="27" spans="1:10" ht="25.5">
      <c r="A27" s="11">
        <v>11</v>
      </c>
      <c r="B27" s="16" t="s">
        <v>298</v>
      </c>
      <c r="C27" s="11">
        <v>1131</v>
      </c>
      <c r="D27" s="259">
        <v>15000</v>
      </c>
      <c r="E27" s="18" t="s">
        <v>289</v>
      </c>
      <c r="F27" s="80">
        <v>785.04</v>
      </c>
      <c r="G27" s="21" t="s">
        <v>889</v>
      </c>
      <c r="J27" s="84"/>
    </row>
    <row r="28" spans="1:10" ht="15.75">
      <c r="A28" s="15">
        <v>12</v>
      </c>
      <c r="B28" s="19" t="s">
        <v>299</v>
      </c>
      <c r="C28" s="11">
        <v>1131</v>
      </c>
      <c r="D28" s="80">
        <v>4841.7</v>
      </c>
      <c r="E28" s="18" t="s">
        <v>289</v>
      </c>
      <c r="F28" s="80">
        <v>4841.7</v>
      </c>
      <c r="G28" s="21" t="s">
        <v>888</v>
      </c>
      <c r="J28" s="84"/>
    </row>
    <row r="29" spans="1:10" ht="15.75">
      <c r="A29" s="11">
        <v>13</v>
      </c>
      <c r="B29" s="20" t="s">
        <v>1115</v>
      </c>
      <c r="C29" s="11">
        <v>1131</v>
      </c>
      <c r="D29" s="259">
        <v>75000</v>
      </c>
      <c r="E29" s="18" t="s">
        <v>289</v>
      </c>
      <c r="F29" s="80">
        <v>63138.73</v>
      </c>
      <c r="G29" s="21" t="s">
        <v>111</v>
      </c>
      <c r="H29" s="323"/>
      <c r="J29" s="84"/>
    </row>
    <row r="30" spans="1:10" ht="15.75">
      <c r="A30" s="15">
        <v>14</v>
      </c>
      <c r="B30" s="20" t="s">
        <v>1116</v>
      </c>
      <c r="C30" s="11">
        <v>1131</v>
      </c>
      <c r="D30" s="259">
        <v>20000</v>
      </c>
      <c r="E30" s="18" t="s">
        <v>289</v>
      </c>
      <c r="F30" s="80">
        <v>8766.96</v>
      </c>
      <c r="G30" s="21" t="s">
        <v>598</v>
      </c>
      <c r="H30" s="323"/>
      <c r="J30" s="84"/>
    </row>
    <row r="31" spans="1:10" ht="15.75">
      <c r="A31" s="11">
        <v>15</v>
      </c>
      <c r="B31" s="20" t="s">
        <v>1117</v>
      </c>
      <c r="C31" s="11">
        <v>1131</v>
      </c>
      <c r="D31" s="259">
        <v>1000</v>
      </c>
      <c r="E31" s="18" t="s">
        <v>289</v>
      </c>
      <c r="F31" s="80"/>
      <c r="G31" s="21"/>
      <c r="J31" s="84"/>
    </row>
    <row r="32" spans="1:10" ht="29.25" customHeight="1">
      <c r="A32" s="15">
        <v>16</v>
      </c>
      <c r="B32" s="20" t="s">
        <v>1118</v>
      </c>
      <c r="C32" s="11">
        <v>1131</v>
      </c>
      <c r="D32" s="259">
        <v>5000</v>
      </c>
      <c r="E32" s="18" t="s">
        <v>289</v>
      </c>
      <c r="F32" s="80">
        <v>2930.16</v>
      </c>
      <c r="G32" s="21" t="s">
        <v>889</v>
      </c>
      <c r="J32" s="84">
        <f>SUM(D17:D56)</f>
        <v>1232000</v>
      </c>
    </row>
    <row r="33" spans="1:10" ht="15.75">
      <c r="A33" s="11">
        <v>17</v>
      </c>
      <c r="B33" s="20" t="s">
        <v>1119</v>
      </c>
      <c r="C33" s="11">
        <v>1131</v>
      </c>
      <c r="D33" s="259">
        <v>10000</v>
      </c>
      <c r="E33" s="18" t="s">
        <v>289</v>
      </c>
      <c r="F33" s="80">
        <v>9320</v>
      </c>
      <c r="G33" s="21" t="s">
        <v>887</v>
      </c>
      <c r="I33">
        <v>-10000</v>
      </c>
      <c r="J33" s="84"/>
    </row>
    <row r="34" spans="1:10" ht="15.75">
      <c r="A34" s="15">
        <v>18</v>
      </c>
      <c r="B34" s="20" t="s">
        <v>1120</v>
      </c>
      <c r="C34" s="11">
        <v>1131</v>
      </c>
      <c r="D34" s="259">
        <v>99000</v>
      </c>
      <c r="E34" s="18" t="s">
        <v>289</v>
      </c>
      <c r="F34" s="80">
        <v>75934.38</v>
      </c>
      <c r="G34" s="21" t="s">
        <v>111</v>
      </c>
      <c r="J34" s="84"/>
    </row>
    <row r="35" spans="1:10" ht="26.25" customHeight="1">
      <c r="A35" s="11">
        <v>19</v>
      </c>
      <c r="B35" s="20" t="s">
        <v>1121</v>
      </c>
      <c r="C35" s="11">
        <v>1131</v>
      </c>
      <c r="D35" s="259">
        <v>80000</v>
      </c>
      <c r="E35" s="18" t="s">
        <v>289</v>
      </c>
      <c r="F35" s="80">
        <v>65345.69</v>
      </c>
      <c r="G35" s="21" t="s">
        <v>889</v>
      </c>
      <c r="J35" s="84"/>
    </row>
    <row r="36" spans="1:10" ht="16.5" customHeight="1">
      <c r="A36" s="15">
        <v>20</v>
      </c>
      <c r="B36" s="12" t="s">
        <v>1122</v>
      </c>
      <c r="C36" s="11">
        <v>1131</v>
      </c>
      <c r="D36" s="259">
        <v>60000</v>
      </c>
      <c r="E36" s="18" t="s">
        <v>289</v>
      </c>
      <c r="F36" s="80">
        <v>51569.43</v>
      </c>
      <c r="G36" s="21" t="s">
        <v>636</v>
      </c>
      <c r="J36" s="84"/>
    </row>
    <row r="37" spans="1:10" ht="15.75">
      <c r="A37" s="11">
        <v>21</v>
      </c>
      <c r="B37" s="20" t="s">
        <v>1123</v>
      </c>
      <c r="C37" s="11">
        <v>1131</v>
      </c>
      <c r="D37" s="259">
        <v>1000</v>
      </c>
      <c r="E37" s="18" t="s">
        <v>289</v>
      </c>
      <c r="F37" s="80"/>
      <c r="G37" s="21"/>
      <c r="J37" s="84"/>
    </row>
    <row r="38" spans="1:10" ht="30.75" customHeight="1">
      <c r="A38" s="15">
        <v>22</v>
      </c>
      <c r="B38" s="21" t="s">
        <v>1124</v>
      </c>
      <c r="C38" s="11">
        <v>1131</v>
      </c>
      <c r="D38" s="261">
        <v>99900</v>
      </c>
      <c r="E38" s="18" t="s">
        <v>289</v>
      </c>
      <c r="F38" s="80">
        <v>93642.79</v>
      </c>
      <c r="G38" s="21" t="s">
        <v>888</v>
      </c>
      <c r="I38" s="256"/>
      <c r="J38" s="84"/>
    </row>
    <row r="39" spans="1:10" ht="16.5" customHeight="1">
      <c r="A39" s="11">
        <v>23</v>
      </c>
      <c r="B39" s="21" t="s">
        <v>1125</v>
      </c>
      <c r="C39" s="11">
        <v>1131</v>
      </c>
      <c r="D39" s="259">
        <v>99900</v>
      </c>
      <c r="E39" s="18" t="s">
        <v>289</v>
      </c>
      <c r="F39" s="80">
        <v>98261.86</v>
      </c>
      <c r="G39" s="21" t="s">
        <v>887</v>
      </c>
      <c r="I39" s="256"/>
      <c r="J39" s="84"/>
    </row>
    <row r="40" spans="1:10" ht="25.5" customHeight="1">
      <c r="A40" s="15">
        <v>24</v>
      </c>
      <c r="B40" s="20" t="s">
        <v>1126</v>
      </c>
      <c r="C40" s="11">
        <v>1131</v>
      </c>
      <c r="D40" s="259">
        <v>50000</v>
      </c>
      <c r="E40" s="18" t="s">
        <v>289</v>
      </c>
      <c r="F40" s="80">
        <v>7189.88</v>
      </c>
      <c r="G40" s="21" t="s">
        <v>889</v>
      </c>
      <c r="I40" s="256"/>
      <c r="J40" s="84"/>
    </row>
    <row r="41" spans="1:10" ht="18" customHeight="1">
      <c r="A41" s="11">
        <v>25</v>
      </c>
      <c r="B41" s="20" t="s">
        <v>96</v>
      </c>
      <c r="C41" s="11">
        <v>1131</v>
      </c>
      <c r="D41" s="259">
        <v>99000</v>
      </c>
      <c r="E41" s="18" t="s">
        <v>289</v>
      </c>
      <c r="F41" s="80">
        <v>76432.16</v>
      </c>
      <c r="G41" s="21" t="s">
        <v>636</v>
      </c>
      <c r="I41" s="256"/>
      <c r="J41" s="84"/>
    </row>
    <row r="42" spans="1:10" ht="15" customHeight="1">
      <c r="A42" s="15">
        <v>26</v>
      </c>
      <c r="B42" s="12" t="s">
        <v>1129</v>
      </c>
      <c r="C42" s="11">
        <v>1131</v>
      </c>
      <c r="D42" s="364">
        <v>21000</v>
      </c>
      <c r="E42" s="350" t="s">
        <v>289</v>
      </c>
      <c r="F42" s="349">
        <v>20987.41</v>
      </c>
      <c r="G42" s="21" t="s">
        <v>888</v>
      </c>
      <c r="I42" s="256"/>
      <c r="J42" s="84"/>
    </row>
    <row r="43" spans="1:9" ht="21" customHeight="1">
      <c r="A43" s="11">
        <v>27</v>
      </c>
      <c r="B43" s="20" t="s">
        <v>1130</v>
      </c>
      <c r="C43" s="11">
        <v>1131</v>
      </c>
      <c r="D43" s="364">
        <v>40000</v>
      </c>
      <c r="E43" s="350" t="s">
        <v>289</v>
      </c>
      <c r="F43" s="349">
        <v>30575.68</v>
      </c>
      <c r="G43" s="21" t="s">
        <v>586</v>
      </c>
      <c r="I43" s="256"/>
    </row>
    <row r="44" spans="1:9" ht="19.5" customHeight="1">
      <c r="A44" s="15">
        <v>28</v>
      </c>
      <c r="B44" s="20" t="s">
        <v>1131</v>
      </c>
      <c r="C44" s="11">
        <v>1131</v>
      </c>
      <c r="D44" s="364">
        <v>9000</v>
      </c>
      <c r="E44" s="350" t="s">
        <v>289</v>
      </c>
      <c r="F44" s="349">
        <v>180</v>
      </c>
      <c r="G44" s="246" t="s">
        <v>588</v>
      </c>
      <c r="I44" s="256">
        <v>-10000</v>
      </c>
    </row>
    <row r="45" spans="1:9" ht="24" customHeight="1">
      <c r="A45" s="11">
        <v>29</v>
      </c>
      <c r="B45" s="12" t="s">
        <v>1132</v>
      </c>
      <c r="C45" s="11">
        <v>1131</v>
      </c>
      <c r="D45" s="378">
        <v>80676.32</v>
      </c>
      <c r="E45" s="350" t="s">
        <v>289</v>
      </c>
      <c r="F45" s="349">
        <v>60676.32</v>
      </c>
      <c r="G45" s="21" t="s">
        <v>649</v>
      </c>
      <c r="I45">
        <v>-10000</v>
      </c>
    </row>
    <row r="46" spans="1:9" s="244" customFormat="1" ht="18.75" customHeight="1">
      <c r="A46" s="15">
        <v>30</v>
      </c>
      <c r="B46" s="246" t="s">
        <v>614</v>
      </c>
      <c r="C46" s="241">
        <v>1131</v>
      </c>
      <c r="D46" s="365">
        <v>4715.04</v>
      </c>
      <c r="E46" s="343" t="s">
        <v>289</v>
      </c>
      <c r="F46" s="366">
        <v>4715.04</v>
      </c>
      <c r="G46" s="246" t="s">
        <v>888</v>
      </c>
      <c r="H46" s="324" t="s">
        <v>97</v>
      </c>
      <c r="I46" s="363"/>
    </row>
    <row r="47" spans="1:7" s="244" customFormat="1" ht="15.75">
      <c r="A47" s="11">
        <v>31</v>
      </c>
      <c r="B47" s="246" t="s">
        <v>620</v>
      </c>
      <c r="C47" s="241">
        <v>1131</v>
      </c>
      <c r="D47" s="247">
        <v>30000</v>
      </c>
      <c r="E47" s="242" t="s">
        <v>289</v>
      </c>
      <c r="F47" s="247">
        <v>2880</v>
      </c>
      <c r="G47" s="246" t="s">
        <v>588</v>
      </c>
    </row>
    <row r="48" spans="1:8" s="244" customFormat="1" ht="30.75" customHeight="1">
      <c r="A48" s="15">
        <v>32</v>
      </c>
      <c r="B48" s="246" t="s">
        <v>590</v>
      </c>
      <c r="C48" s="257">
        <v>1131</v>
      </c>
      <c r="D48" s="258">
        <v>3842.88</v>
      </c>
      <c r="E48" s="242" t="s">
        <v>289</v>
      </c>
      <c r="F48" s="247">
        <v>3842.88</v>
      </c>
      <c r="G48" s="21" t="s">
        <v>889</v>
      </c>
      <c r="H48" s="324"/>
    </row>
    <row r="49" spans="1:8" ht="15.75">
      <c r="A49" s="11">
        <v>33</v>
      </c>
      <c r="B49" s="118" t="s">
        <v>595</v>
      </c>
      <c r="C49" s="119">
        <v>1131</v>
      </c>
      <c r="D49" s="351">
        <v>705</v>
      </c>
      <c r="E49" s="108" t="s">
        <v>289</v>
      </c>
      <c r="F49" s="121">
        <v>705</v>
      </c>
      <c r="G49" s="21" t="s">
        <v>890</v>
      </c>
      <c r="H49" s="323"/>
    </row>
    <row r="50" spans="1:9" ht="25.5">
      <c r="A50" s="15">
        <v>34</v>
      </c>
      <c r="B50" s="12" t="s">
        <v>596</v>
      </c>
      <c r="C50" s="11">
        <v>1131</v>
      </c>
      <c r="D50" s="378">
        <v>30000</v>
      </c>
      <c r="E50" s="108" t="s">
        <v>289</v>
      </c>
      <c r="F50" s="80">
        <v>13366.57</v>
      </c>
      <c r="G50" s="21" t="s">
        <v>889</v>
      </c>
      <c r="H50" s="323"/>
      <c r="I50">
        <v>-20000</v>
      </c>
    </row>
    <row r="51" spans="1:9" ht="25.5">
      <c r="A51" s="11">
        <v>35</v>
      </c>
      <c r="B51" s="12" t="s">
        <v>634</v>
      </c>
      <c r="C51" s="11">
        <v>1131</v>
      </c>
      <c r="D51" s="80">
        <v>23701.1</v>
      </c>
      <c r="E51" s="108" t="s">
        <v>289</v>
      </c>
      <c r="F51" s="80">
        <v>6701.1</v>
      </c>
      <c r="G51" s="21" t="s">
        <v>598</v>
      </c>
      <c r="H51" s="323"/>
      <c r="I51">
        <v>-3000</v>
      </c>
    </row>
    <row r="52" spans="1:8" ht="15.75">
      <c r="A52" s="15">
        <v>36</v>
      </c>
      <c r="B52" s="240" t="s">
        <v>637</v>
      </c>
      <c r="C52" s="11">
        <v>1131</v>
      </c>
      <c r="D52" s="80">
        <v>3299.1</v>
      </c>
      <c r="E52" s="108" t="s">
        <v>289</v>
      </c>
      <c r="F52" s="80">
        <v>3299.1</v>
      </c>
      <c r="G52" s="21" t="s">
        <v>890</v>
      </c>
      <c r="H52" s="323"/>
    </row>
    <row r="53" spans="1:8" ht="15.75">
      <c r="A53" s="11">
        <v>37</v>
      </c>
      <c r="B53" s="12" t="s">
        <v>597</v>
      </c>
      <c r="C53" s="11">
        <v>1131</v>
      </c>
      <c r="D53" s="80">
        <v>660</v>
      </c>
      <c r="E53" s="108" t="s">
        <v>289</v>
      </c>
      <c r="F53" s="80">
        <v>660</v>
      </c>
      <c r="G53" s="21" t="s">
        <v>890</v>
      </c>
      <c r="H53" s="323"/>
    </row>
    <row r="54" spans="1:8" ht="25.5">
      <c r="A54" s="15">
        <v>38</v>
      </c>
      <c r="B54" s="305" t="s">
        <v>639</v>
      </c>
      <c r="C54" s="11">
        <v>1131</v>
      </c>
      <c r="D54" s="80">
        <v>25000</v>
      </c>
      <c r="E54" s="108" t="s">
        <v>289</v>
      </c>
      <c r="F54" s="80"/>
      <c r="G54" s="21"/>
      <c r="H54" s="323" t="s">
        <v>638</v>
      </c>
    </row>
    <row r="55" spans="1:8" ht="15.75">
      <c r="A55" s="15">
        <v>39</v>
      </c>
      <c r="B55" s="385" t="s">
        <v>225</v>
      </c>
      <c r="C55" s="11">
        <v>1131</v>
      </c>
      <c r="D55" s="80">
        <v>892.39</v>
      </c>
      <c r="E55" s="108" t="s">
        <v>289</v>
      </c>
      <c r="F55" s="121"/>
      <c r="G55" s="377"/>
      <c r="H55" s="323"/>
    </row>
    <row r="56" spans="1:8" ht="26.25" thickBot="1">
      <c r="A56" s="15">
        <v>40</v>
      </c>
      <c r="B56" s="250" t="s">
        <v>114</v>
      </c>
      <c r="C56" s="119">
        <v>1131</v>
      </c>
      <c r="D56" s="376">
        <v>80000</v>
      </c>
      <c r="E56" s="108" t="s">
        <v>289</v>
      </c>
      <c r="F56" s="121">
        <v>55342.94</v>
      </c>
      <c r="G56" s="377"/>
      <c r="H56" s="323"/>
    </row>
    <row r="57" spans="1:7" ht="16.5" customHeight="1">
      <c r="A57" s="15"/>
      <c r="B57" s="123" t="s">
        <v>1133</v>
      </c>
      <c r="C57" s="146">
        <v>1131</v>
      </c>
      <c r="D57" s="264">
        <f>SUM(D17:D56)</f>
        <v>1232000</v>
      </c>
      <c r="E57" s="125" t="s">
        <v>289</v>
      </c>
      <c r="F57" s="147">
        <f>SUM(F17:F56)</f>
        <v>857983.4099999999</v>
      </c>
      <c r="G57" s="127"/>
    </row>
    <row r="58" spans="1:7" ht="25.5">
      <c r="A58" s="141"/>
      <c r="B58" s="128" t="s">
        <v>623</v>
      </c>
      <c r="C58" s="109"/>
      <c r="D58" s="265"/>
      <c r="E58" s="211" t="s">
        <v>289</v>
      </c>
      <c r="F58" s="113">
        <v>379655</v>
      </c>
      <c r="G58" s="148"/>
    </row>
    <row r="59" spans="1:8" ht="44.25" customHeight="1">
      <c r="A59" s="142"/>
      <c r="B59" s="149" t="s">
        <v>1023</v>
      </c>
      <c r="C59" s="354">
        <v>1131</v>
      </c>
      <c r="D59" s="266">
        <v>380000</v>
      </c>
      <c r="E59" s="102" t="s">
        <v>289</v>
      </c>
      <c r="F59" s="353">
        <v>379655</v>
      </c>
      <c r="G59" s="134" t="s">
        <v>888</v>
      </c>
      <c r="H59" s="323"/>
    </row>
    <row r="60" spans="1:7" ht="18" customHeight="1">
      <c r="A60" s="15"/>
      <c r="B60" s="135" t="s">
        <v>1028</v>
      </c>
      <c r="C60" s="23">
        <v>1131</v>
      </c>
      <c r="D60" s="267">
        <f>SUM(D57:D59)</f>
        <v>1612000</v>
      </c>
      <c r="E60" s="18" t="s">
        <v>289</v>
      </c>
      <c r="F60" s="85">
        <f>SUM(F57,F58)</f>
        <v>1237638.41</v>
      </c>
      <c r="G60" s="136"/>
    </row>
    <row r="61" spans="1:7" ht="20.25" customHeight="1" thickBot="1">
      <c r="A61" s="232"/>
      <c r="B61" s="213" t="s">
        <v>1024</v>
      </c>
      <c r="C61" s="233">
        <v>1131</v>
      </c>
      <c r="D61" s="272">
        <v>1612000</v>
      </c>
      <c r="E61" s="108" t="s">
        <v>289</v>
      </c>
      <c r="F61" s="151"/>
      <c r="G61" s="140"/>
    </row>
    <row r="62" spans="1:7" ht="21.75" customHeight="1">
      <c r="A62" s="1790" t="s">
        <v>483</v>
      </c>
      <c r="B62" s="1790"/>
      <c r="C62" s="1790"/>
      <c r="D62" s="1790"/>
      <c r="E62" s="1790"/>
      <c r="F62" s="144"/>
      <c r="G62" s="145"/>
    </row>
    <row r="63" spans="1:8" s="244" customFormat="1" ht="15.75" customHeight="1">
      <c r="A63" s="25">
        <v>41</v>
      </c>
      <c r="B63" s="26" t="s">
        <v>615</v>
      </c>
      <c r="C63" s="25">
        <v>1134</v>
      </c>
      <c r="D63" s="275">
        <v>5462</v>
      </c>
      <c r="E63" s="52" t="s">
        <v>289</v>
      </c>
      <c r="F63" s="58">
        <v>5462</v>
      </c>
      <c r="G63" s="26" t="s">
        <v>888</v>
      </c>
      <c r="H63" s="248"/>
    </row>
    <row r="64" spans="1:7" ht="31.5" customHeight="1">
      <c r="A64" s="241">
        <v>42</v>
      </c>
      <c r="B64" s="243" t="s">
        <v>1136</v>
      </c>
      <c r="C64" s="241">
        <v>1134</v>
      </c>
      <c r="D64" s="269">
        <v>99900</v>
      </c>
      <c r="E64" s="242" t="s">
        <v>289</v>
      </c>
      <c r="F64" s="82">
        <v>98922.08</v>
      </c>
      <c r="G64" s="243" t="s">
        <v>888</v>
      </c>
    </row>
    <row r="65" spans="1:7" ht="26.25" customHeight="1">
      <c r="A65" s="25">
        <v>43</v>
      </c>
      <c r="B65" s="26" t="s">
        <v>1134</v>
      </c>
      <c r="C65" s="25">
        <v>1134</v>
      </c>
      <c r="D65" s="58">
        <v>68862</v>
      </c>
      <c r="E65" s="52" t="s">
        <v>289</v>
      </c>
      <c r="F65" s="58">
        <v>68862</v>
      </c>
      <c r="G65" s="26" t="s">
        <v>888</v>
      </c>
    </row>
    <row r="66" spans="1:7" ht="15.75">
      <c r="A66" s="241">
        <v>44</v>
      </c>
      <c r="B66" s="49" t="s">
        <v>1137</v>
      </c>
      <c r="C66" s="25">
        <v>1134</v>
      </c>
      <c r="D66" s="275">
        <v>48438</v>
      </c>
      <c r="E66" s="52" t="s">
        <v>289</v>
      </c>
      <c r="F66" s="58">
        <v>48438</v>
      </c>
      <c r="G66" s="26" t="s">
        <v>887</v>
      </c>
    </row>
    <row r="67" spans="1:7" ht="15.75">
      <c r="A67" s="25">
        <v>45</v>
      </c>
      <c r="B67" s="49" t="s">
        <v>1138</v>
      </c>
      <c r="C67" s="25">
        <v>1134</v>
      </c>
      <c r="D67" s="275">
        <v>60000</v>
      </c>
      <c r="E67" s="52" t="s">
        <v>289</v>
      </c>
      <c r="F67" s="58">
        <v>56000.5</v>
      </c>
      <c r="G67" s="26" t="s">
        <v>888</v>
      </c>
    </row>
    <row r="68" spans="1:7" ht="43.5" customHeight="1">
      <c r="A68" s="241">
        <v>46</v>
      </c>
      <c r="B68" s="49" t="s">
        <v>1139</v>
      </c>
      <c r="C68" s="25">
        <v>1134</v>
      </c>
      <c r="D68" s="275">
        <v>98000</v>
      </c>
      <c r="E68" s="52" t="s">
        <v>289</v>
      </c>
      <c r="F68" s="58">
        <v>97200</v>
      </c>
      <c r="G68" s="26" t="s">
        <v>888</v>
      </c>
    </row>
    <row r="69" spans="1:7" ht="19.5" customHeight="1">
      <c r="A69" s="25">
        <v>47</v>
      </c>
      <c r="B69" s="49" t="s">
        <v>1140</v>
      </c>
      <c r="C69" s="25">
        <v>1134</v>
      </c>
      <c r="D69" s="58">
        <v>68205.84</v>
      </c>
      <c r="E69" s="52" t="s">
        <v>289</v>
      </c>
      <c r="F69" s="58">
        <v>68205.84</v>
      </c>
      <c r="G69" s="26" t="s">
        <v>888</v>
      </c>
    </row>
    <row r="70" spans="1:7" ht="20.25" customHeight="1">
      <c r="A70" s="241">
        <v>48</v>
      </c>
      <c r="B70" s="49" t="s">
        <v>399</v>
      </c>
      <c r="C70" s="25">
        <v>1134</v>
      </c>
      <c r="D70" s="275">
        <v>20000</v>
      </c>
      <c r="E70" s="52" t="s">
        <v>289</v>
      </c>
      <c r="F70" s="58"/>
      <c r="G70" s="26"/>
    </row>
    <row r="71" spans="1:7" ht="20.25" customHeight="1">
      <c r="A71" s="25">
        <v>49</v>
      </c>
      <c r="B71" s="49" t="s">
        <v>397</v>
      </c>
      <c r="C71" s="25">
        <v>1134</v>
      </c>
      <c r="D71" s="275">
        <v>11060.06</v>
      </c>
      <c r="E71" s="52" t="s">
        <v>289</v>
      </c>
      <c r="F71" s="58">
        <v>11060.06</v>
      </c>
      <c r="G71" s="26" t="s">
        <v>890</v>
      </c>
    </row>
    <row r="72" spans="1:7" s="244" customFormat="1" ht="20.25" customHeight="1">
      <c r="A72" s="241">
        <v>50</v>
      </c>
      <c r="B72" s="49" t="s">
        <v>398</v>
      </c>
      <c r="C72" s="25">
        <v>1134</v>
      </c>
      <c r="D72" s="275">
        <v>19000</v>
      </c>
      <c r="E72" s="52" t="s">
        <v>289</v>
      </c>
      <c r="F72" s="58">
        <v>16468.68</v>
      </c>
      <c r="G72" s="26" t="s">
        <v>890</v>
      </c>
    </row>
    <row r="73" spans="1:8" ht="26.25" customHeight="1">
      <c r="A73" s="25">
        <v>51</v>
      </c>
      <c r="B73" s="49" t="s">
        <v>653</v>
      </c>
      <c r="C73" s="25">
        <v>1134</v>
      </c>
      <c r="D73" s="275">
        <v>40000</v>
      </c>
      <c r="E73" s="52" t="s">
        <v>289</v>
      </c>
      <c r="F73" s="360">
        <v>19326.75</v>
      </c>
      <c r="G73" s="26" t="s">
        <v>890</v>
      </c>
      <c r="H73" s="355"/>
    </row>
    <row r="74" spans="1:7" ht="31.5" customHeight="1">
      <c r="A74" s="241">
        <v>52</v>
      </c>
      <c r="B74" s="49" t="s">
        <v>331</v>
      </c>
      <c r="C74" s="25">
        <v>1134</v>
      </c>
      <c r="D74" s="58">
        <v>4272</v>
      </c>
      <c r="E74" s="52" t="s">
        <v>289</v>
      </c>
      <c r="F74" s="360">
        <v>4272</v>
      </c>
      <c r="G74" s="26" t="s">
        <v>888</v>
      </c>
    </row>
    <row r="75" spans="1:7" ht="16.5" customHeight="1">
      <c r="A75" s="25">
        <v>53</v>
      </c>
      <c r="B75" s="49" t="s">
        <v>1147</v>
      </c>
      <c r="C75" s="25">
        <v>1134</v>
      </c>
      <c r="D75" s="275">
        <v>20000</v>
      </c>
      <c r="E75" s="52" t="s">
        <v>289</v>
      </c>
      <c r="F75" s="360">
        <v>13466.63</v>
      </c>
      <c r="G75" s="26" t="s">
        <v>888</v>
      </c>
    </row>
    <row r="76" spans="1:7" ht="40.5" customHeight="1">
      <c r="A76" s="241">
        <v>54</v>
      </c>
      <c r="B76" s="26" t="s">
        <v>1148</v>
      </c>
      <c r="C76" s="25">
        <v>1134</v>
      </c>
      <c r="D76" s="58">
        <v>50000</v>
      </c>
      <c r="E76" s="52" t="s">
        <v>289</v>
      </c>
      <c r="F76" s="58">
        <v>43588.2</v>
      </c>
      <c r="G76" s="26" t="s">
        <v>888</v>
      </c>
    </row>
    <row r="77" spans="1:7" ht="19.5" customHeight="1">
      <c r="A77" s="25">
        <v>55</v>
      </c>
      <c r="B77" s="26" t="s">
        <v>754</v>
      </c>
      <c r="C77" s="25">
        <v>1134</v>
      </c>
      <c r="D77" s="58">
        <v>95360</v>
      </c>
      <c r="E77" s="52" t="s">
        <v>289</v>
      </c>
      <c r="F77" s="58">
        <v>95360</v>
      </c>
      <c r="G77" s="26" t="s">
        <v>617</v>
      </c>
    </row>
    <row r="78" spans="1:7" s="244" customFormat="1" ht="34.5" customHeight="1">
      <c r="A78" s="241">
        <v>56</v>
      </c>
      <c r="B78" s="26" t="s">
        <v>368</v>
      </c>
      <c r="C78" s="25">
        <v>1134</v>
      </c>
      <c r="D78" s="275">
        <v>99100</v>
      </c>
      <c r="E78" s="52" t="s">
        <v>289</v>
      </c>
      <c r="F78" s="58">
        <v>99063.36</v>
      </c>
      <c r="G78" s="26" t="s">
        <v>888</v>
      </c>
    </row>
    <row r="79" spans="1:7" ht="36" customHeight="1">
      <c r="A79" s="25">
        <v>57</v>
      </c>
      <c r="B79" s="26" t="s">
        <v>369</v>
      </c>
      <c r="C79" s="25">
        <v>1134</v>
      </c>
      <c r="D79" s="275">
        <v>99600</v>
      </c>
      <c r="E79" s="52" t="s">
        <v>289</v>
      </c>
      <c r="F79" s="360">
        <v>99600</v>
      </c>
      <c r="G79" s="26" t="s">
        <v>888</v>
      </c>
    </row>
    <row r="80" spans="1:7" ht="16.5" customHeight="1">
      <c r="A80" s="241">
        <v>58</v>
      </c>
      <c r="B80" s="26" t="s">
        <v>370</v>
      </c>
      <c r="C80" s="25">
        <v>1134</v>
      </c>
      <c r="D80" s="275">
        <v>5000</v>
      </c>
      <c r="E80" s="52" t="s">
        <v>289</v>
      </c>
      <c r="F80" s="58">
        <v>2446.13</v>
      </c>
      <c r="G80" s="26" t="s">
        <v>890</v>
      </c>
    </row>
    <row r="81" spans="1:8" ht="31.5" customHeight="1">
      <c r="A81" s="25">
        <v>59</v>
      </c>
      <c r="B81" s="26" t="s">
        <v>386</v>
      </c>
      <c r="C81" s="25">
        <v>1134</v>
      </c>
      <c r="D81" s="275">
        <v>10900</v>
      </c>
      <c r="E81" s="52" t="s">
        <v>289</v>
      </c>
      <c r="F81" s="360">
        <v>10350.08</v>
      </c>
      <c r="G81" s="26" t="s">
        <v>888</v>
      </c>
      <c r="H81" s="355"/>
    </row>
    <row r="82" spans="1:7" ht="45.75" customHeight="1">
      <c r="A82" s="241">
        <v>60</v>
      </c>
      <c r="B82" s="26" t="s">
        <v>107</v>
      </c>
      <c r="C82" s="25">
        <v>1134</v>
      </c>
      <c r="D82" s="275">
        <v>96000</v>
      </c>
      <c r="E82" s="52" t="s">
        <v>289</v>
      </c>
      <c r="F82" s="58">
        <v>96000</v>
      </c>
      <c r="G82" s="26" t="s">
        <v>649</v>
      </c>
    </row>
    <row r="83" spans="1:9" s="244" customFormat="1" ht="24" customHeight="1">
      <c r="A83" s="25">
        <v>61</v>
      </c>
      <c r="B83" s="26" t="s">
        <v>371</v>
      </c>
      <c r="C83" s="25">
        <v>1134</v>
      </c>
      <c r="D83" s="275">
        <v>48401.7</v>
      </c>
      <c r="E83" s="52" t="s">
        <v>289</v>
      </c>
      <c r="F83" s="58">
        <v>48401.7</v>
      </c>
      <c r="G83" s="26" t="s">
        <v>890</v>
      </c>
      <c r="I83" s="346"/>
    </row>
    <row r="84" spans="1:7" ht="24" customHeight="1">
      <c r="A84" s="241">
        <v>62</v>
      </c>
      <c r="B84" s="243" t="s">
        <v>651</v>
      </c>
      <c r="C84" s="241">
        <v>1134</v>
      </c>
      <c r="D84" s="82">
        <v>60048</v>
      </c>
      <c r="E84" s="242" t="s">
        <v>289</v>
      </c>
      <c r="F84" s="82">
        <v>60048</v>
      </c>
      <c r="G84" s="243" t="s">
        <v>888</v>
      </c>
    </row>
    <row r="85" spans="1:7" ht="24" customHeight="1">
      <c r="A85" s="25">
        <v>63</v>
      </c>
      <c r="B85" s="25" t="s">
        <v>373</v>
      </c>
      <c r="C85" s="11">
        <v>1134</v>
      </c>
      <c r="D85" s="80">
        <v>61560</v>
      </c>
      <c r="E85" s="18" t="s">
        <v>289</v>
      </c>
      <c r="F85" s="80">
        <v>61560</v>
      </c>
      <c r="G85" s="21" t="s">
        <v>888</v>
      </c>
    </row>
    <row r="86" spans="1:7" s="317" customFormat="1" ht="24" customHeight="1">
      <c r="A86" s="241">
        <v>64</v>
      </c>
      <c r="B86" s="240" t="s">
        <v>99</v>
      </c>
      <c r="C86" s="25">
        <v>1134</v>
      </c>
      <c r="D86" s="275">
        <v>65100</v>
      </c>
      <c r="E86" s="52" t="s">
        <v>289</v>
      </c>
      <c r="F86" s="315"/>
      <c r="G86" s="19"/>
    </row>
    <row r="87" spans="1:7" s="317" customFormat="1" ht="30" customHeight="1">
      <c r="A87" s="25">
        <v>65</v>
      </c>
      <c r="B87" s="383" t="s">
        <v>953</v>
      </c>
      <c r="C87" s="25">
        <v>1134</v>
      </c>
      <c r="D87" s="275">
        <v>99900</v>
      </c>
      <c r="E87" s="52" t="s">
        <v>289</v>
      </c>
      <c r="F87" s="315"/>
      <c r="G87" s="19"/>
    </row>
    <row r="88" spans="1:7" ht="24" customHeight="1">
      <c r="A88" s="241">
        <v>66</v>
      </c>
      <c r="B88" s="49" t="s">
        <v>377</v>
      </c>
      <c r="C88" s="11">
        <v>1134</v>
      </c>
      <c r="D88" s="80">
        <v>3843.24</v>
      </c>
      <c r="E88" s="18" t="s">
        <v>289</v>
      </c>
      <c r="F88" s="80">
        <v>3843.24</v>
      </c>
      <c r="G88" s="21" t="s">
        <v>888</v>
      </c>
    </row>
    <row r="89" spans="1:7" ht="24" customHeight="1">
      <c r="A89" s="25">
        <v>67</v>
      </c>
      <c r="B89" s="49" t="s">
        <v>221</v>
      </c>
      <c r="C89" s="11">
        <v>1134</v>
      </c>
      <c r="D89" s="260">
        <v>10000</v>
      </c>
      <c r="E89" s="18" t="s">
        <v>289</v>
      </c>
      <c r="F89" s="80">
        <v>7412.88</v>
      </c>
      <c r="G89" s="21" t="s">
        <v>890</v>
      </c>
    </row>
    <row r="90" spans="1:7" ht="24" customHeight="1">
      <c r="A90" s="241">
        <v>68</v>
      </c>
      <c r="B90" s="21" t="s">
        <v>387</v>
      </c>
      <c r="C90" s="11">
        <v>1134</v>
      </c>
      <c r="D90" s="80">
        <v>99000</v>
      </c>
      <c r="E90" s="18" t="s">
        <v>289</v>
      </c>
      <c r="F90" s="349">
        <v>99000</v>
      </c>
      <c r="G90" s="21" t="s">
        <v>621</v>
      </c>
    </row>
    <row r="91" spans="1:7" ht="38.25">
      <c r="A91" s="25">
        <v>69</v>
      </c>
      <c r="B91" s="21" t="s">
        <v>222</v>
      </c>
      <c r="C91" s="11">
        <v>1134</v>
      </c>
      <c r="D91" s="80">
        <v>57972</v>
      </c>
      <c r="E91" s="18" t="s">
        <v>289</v>
      </c>
      <c r="F91" s="80">
        <v>57972</v>
      </c>
      <c r="G91" s="21" t="s">
        <v>890</v>
      </c>
    </row>
    <row r="92" spans="1:9" ht="47.25" customHeight="1">
      <c r="A92" s="241">
        <v>70</v>
      </c>
      <c r="B92" s="26" t="s">
        <v>223</v>
      </c>
      <c r="C92" s="11">
        <v>1134</v>
      </c>
      <c r="D92" s="80">
        <v>93966.81</v>
      </c>
      <c r="E92" s="18" t="s">
        <v>289</v>
      </c>
      <c r="F92" s="80">
        <v>93966.81</v>
      </c>
      <c r="G92" s="21" t="s">
        <v>888</v>
      </c>
      <c r="H92" s="27"/>
      <c r="I92" s="28"/>
    </row>
    <row r="93" spans="1:9" ht="27" customHeight="1">
      <c r="A93" s="25">
        <v>71</v>
      </c>
      <c r="B93" s="21" t="s">
        <v>224</v>
      </c>
      <c r="C93" s="11">
        <v>1134</v>
      </c>
      <c r="D93" s="260">
        <v>99000</v>
      </c>
      <c r="E93" s="18" t="s">
        <v>289</v>
      </c>
      <c r="F93" s="80"/>
      <c r="G93" s="21"/>
      <c r="H93" s="28"/>
      <c r="I93" s="28"/>
    </row>
    <row r="94" spans="1:9" ht="23.25" customHeight="1">
      <c r="A94" s="241">
        <v>72</v>
      </c>
      <c r="B94" s="342" t="s">
        <v>113</v>
      </c>
      <c r="C94" s="341">
        <v>1134</v>
      </c>
      <c r="D94" s="340">
        <v>24371.29</v>
      </c>
      <c r="E94" s="343" t="s">
        <v>289</v>
      </c>
      <c r="F94" s="340">
        <v>24371.29</v>
      </c>
      <c r="G94" s="342" t="s">
        <v>888</v>
      </c>
      <c r="H94" s="28"/>
      <c r="I94" s="28"/>
    </row>
    <row r="95" spans="1:9" ht="16.5" customHeight="1">
      <c r="A95" s="25">
        <v>73</v>
      </c>
      <c r="B95" s="21" t="s">
        <v>891</v>
      </c>
      <c r="C95" s="11">
        <v>1134</v>
      </c>
      <c r="D95" s="80">
        <v>30442.11</v>
      </c>
      <c r="E95" s="18" t="s">
        <v>289</v>
      </c>
      <c r="F95" s="80">
        <v>30442.11</v>
      </c>
      <c r="G95" s="21" t="s">
        <v>888</v>
      </c>
      <c r="H95" s="28"/>
      <c r="I95" s="28"/>
    </row>
    <row r="96" spans="1:9" ht="30.75" customHeight="1">
      <c r="A96" s="241">
        <v>74</v>
      </c>
      <c r="B96" s="21" t="s">
        <v>1032</v>
      </c>
      <c r="C96" s="11">
        <v>1134</v>
      </c>
      <c r="D96" s="260">
        <v>62005</v>
      </c>
      <c r="E96" s="18" t="s">
        <v>289</v>
      </c>
      <c r="F96" s="58">
        <v>62005</v>
      </c>
      <c r="G96" s="21" t="s">
        <v>888</v>
      </c>
      <c r="H96" s="28"/>
      <c r="I96" s="28"/>
    </row>
    <row r="97" spans="1:9" ht="16.5" customHeight="1">
      <c r="A97" s="25">
        <v>75</v>
      </c>
      <c r="B97" s="21" t="s">
        <v>388</v>
      </c>
      <c r="C97" s="11">
        <v>1134</v>
      </c>
      <c r="D97" s="260">
        <v>30000</v>
      </c>
      <c r="E97" s="18" t="s">
        <v>289</v>
      </c>
      <c r="F97" s="349">
        <v>29747.66</v>
      </c>
      <c r="G97" s="21" t="s">
        <v>888</v>
      </c>
      <c r="H97" s="28"/>
      <c r="I97" s="28"/>
    </row>
    <row r="98" spans="1:9" ht="20.25" customHeight="1">
      <c r="A98" s="241">
        <v>76</v>
      </c>
      <c r="B98" s="21" t="s">
        <v>391</v>
      </c>
      <c r="C98" s="11">
        <v>1134</v>
      </c>
      <c r="D98" s="260">
        <v>99000</v>
      </c>
      <c r="E98" s="18" t="s">
        <v>289</v>
      </c>
      <c r="F98" s="80">
        <v>29023.51</v>
      </c>
      <c r="G98" s="21" t="s">
        <v>890</v>
      </c>
      <c r="H98" s="372"/>
      <c r="I98" s="28"/>
    </row>
    <row r="99" spans="1:9" ht="27" customHeight="1">
      <c r="A99" s="25">
        <v>77</v>
      </c>
      <c r="B99" s="49" t="s">
        <v>607</v>
      </c>
      <c r="C99" s="11">
        <v>1134</v>
      </c>
      <c r="D99" s="80">
        <v>2925</v>
      </c>
      <c r="E99" s="18" t="s">
        <v>289</v>
      </c>
      <c r="F99" s="80">
        <v>2925</v>
      </c>
      <c r="G99" s="21" t="s">
        <v>888</v>
      </c>
      <c r="H99" s="28"/>
      <c r="I99" s="28"/>
    </row>
    <row r="100" spans="1:9" ht="27.75" customHeight="1">
      <c r="A100" s="241">
        <v>78</v>
      </c>
      <c r="B100" s="26" t="s">
        <v>609</v>
      </c>
      <c r="C100" s="11">
        <v>1134</v>
      </c>
      <c r="D100" s="260">
        <v>7100</v>
      </c>
      <c r="E100" s="18" t="s">
        <v>289</v>
      </c>
      <c r="F100" s="80">
        <v>26</v>
      </c>
      <c r="G100" s="21" t="s">
        <v>890</v>
      </c>
      <c r="H100" s="28"/>
      <c r="I100" s="28"/>
    </row>
    <row r="101" spans="1:9" ht="32.25" customHeight="1">
      <c r="A101" s="25">
        <v>79</v>
      </c>
      <c r="B101" s="49" t="s">
        <v>610</v>
      </c>
      <c r="C101" s="11">
        <v>1134</v>
      </c>
      <c r="D101" s="80">
        <v>5828</v>
      </c>
      <c r="E101" s="18" t="s">
        <v>289</v>
      </c>
      <c r="F101" s="80">
        <v>5828</v>
      </c>
      <c r="G101" s="21" t="s">
        <v>890</v>
      </c>
      <c r="H101" s="28"/>
      <c r="I101" s="28"/>
    </row>
    <row r="102" spans="1:9" ht="17.25" customHeight="1">
      <c r="A102" s="241">
        <v>80</v>
      </c>
      <c r="B102" s="153" t="s">
        <v>619</v>
      </c>
      <c r="C102" s="11">
        <v>1134</v>
      </c>
      <c r="D102" s="260">
        <v>3000</v>
      </c>
      <c r="E102" s="18" t="s">
        <v>289</v>
      </c>
      <c r="F102" s="80">
        <v>1722.24</v>
      </c>
      <c r="G102" s="21" t="s">
        <v>890</v>
      </c>
      <c r="H102" s="28"/>
      <c r="I102" s="28"/>
    </row>
    <row r="103" spans="1:9" ht="45.75" customHeight="1">
      <c r="A103" s="25">
        <v>81</v>
      </c>
      <c r="B103" s="153" t="s">
        <v>587</v>
      </c>
      <c r="C103" s="11">
        <v>1134</v>
      </c>
      <c r="D103" s="80">
        <v>1339.2</v>
      </c>
      <c r="E103" s="18" t="s">
        <v>289</v>
      </c>
      <c r="F103" s="80">
        <v>1339.2</v>
      </c>
      <c r="G103" s="21" t="s">
        <v>890</v>
      </c>
      <c r="H103" s="28"/>
      <c r="I103" s="28"/>
    </row>
    <row r="104" spans="1:9" s="317" customFormat="1" ht="18" customHeight="1">
      <c r="A104" s="241">
        <v>82</v>
      </c>
      <c r="B104" s="26" t="s">
        <v>616</v>
      </c>
      <c r="C104" s="329">
        <v>1134</v>
      </c>
      <c r="D104" s="275">
        <v>86489</v>
      </c>
      <c r="E104" s="52" t="s">
        <v>289</v>
      </c>
      <c r="F104" s="58">
        <v>61200</v>
      </c>
      <c r="G104" s="26" t="s">
        <v>888</v>
      </c>
      <c r="H104" s="316"/>
      <c r="I104" s="316"/>
    </row>
    <row r="105" spans="1:9" s="244" customFormat="1" ht="16.5" customHeight="1">
      <c r="A105" s="25">
        <v>83</v>
      </c>
      <c r="B105" s="26" t="s">
        <v>589</v>
      </c>
      <c r="C105" s="11">
        <v>1134</v>
      </c>
      <c r="D105" s="275">
        <v>10000</v>
      </c>
      <c r="E105" s="52" t="s">
        <v>289</v>
      </c>
      <c r="F105" s="82"/>
      <c r="G105" s="255"/>
      <c r="H105" s="249"/>
      <c r="I105" s="249"/>
    </row>
    <row r="106" spans="1:9" s="244" customFormat="1" ht="17.25" customHeight="1">
      <c r="A106" s="241">
        <v>84</v>
      </c>
      <c r="B106" s="26" t="s">
        <v>594</v>
      </c>
      <c r="C106" s="25">
        <v>1134</v>
      </c>
      <c r="D106" s="58">
        <v>29150</v>
      </c>
      <c r="E106" s="52" t="s">
        <v>289</v>
      </c>
      <c r="F106" s="368">
        <v>25546.72</v>
      </c>
      <c r="G106" s="26" t="s">
        <v>888</v>
      </c>
      <c r="H106" s="249"/>
      <c r="I106" s="249"/>
    </row>
    <row r="107" spans="1:9" s="244" customFormat="1" ht="30.75" customHeight="1">
      <c r="A107" s="25">
        <v>85</v>
      </c>
      <c r="B107" s="243" t="s">
        <v>633</v>
      </c>
      <c r="C107" s="241">
        <v>1134</v>
      </c>
      <c r="D107" s="82">
        <v>14400</v>
      </c>
      <c r="E107" s="52" t="s">
        <v>289</v>
      </c>
      <c r="F107" s="247">
        <v>14400</v>
      </c>
      <c r="G107" s="21" t="s">
        <v>890</v>
      </c>
      <c r="H107" s="358"/>
      <c r="I107" s="249"/>
    </row>
    <row r="108" spans="1:9" s="244" customFormat="1" ht="24.75" customHeight="1">
      <c r="A108" s="241">
        <v>86</v>
      </c>
      <c r="B108" s="243" t="s">
        <v>650</v>
      </c>
      <c r="C108" s="241">
        <v>1134</v>
      </c>
      <c r="D108" s="82">
        <v>9164.4</v>
      </c>
      <c r="E108" s="52" t="s">
        <v>289</v>
      </c>
      <c r="F108" s="247">
        <v>9164.4</v>
      </c>
      <c r="G108" s="21" t="s">
        <v>890</v>
      </c>
      <c r="H108" s="358"/>
      <c r="I108" s="249"/>
    </row>
    <row r="109" spans="1:9" s="244" customFormat="1" ht="24.75" customHeight="1">
      <c r="A109" s="25">
        <v>87</v>
      </c>
      <c r="B109" s="243" t="s">
        <v>654</v>
      </c>
      <c r="C109" s="241">
        <v>1134</v>
      </c>
      <c r="D109" s="82">
        <v>1739.74</v>
      </c>
      <c r="E109" s="52" t="s">
        <v>289</v>
      </c>
      <c r="F109" s="247">
        <v>1739.74</v>
      </c>
      <c r="G109" s="21" t="s">
        <v>890</v>
      </c>
      <c r="H109" s="358"/>
      <c r="I109" s="249"/>
    </row>
    <row r="110" spans="1:9" s="317" customFormat="1" ht="15" customHeight="1" thickBot="1">
      <c r="A110" s="241">
        <v>88</v>
      </c>
      <c r="B110" s="318" t="s">
        <v>225</v>
      </c>
      <c r="C110" s="313">
        <v>1134</v>
      </c>
      <c r="D110" s="319">
        <v>358.61</v>
      </c>
      <c r="E110" s="322" t="s">
        <v>289</v>
      </c>
      <c r="F110" s="320"/>
      <c r="G110" s="321"/>
      <c r="H110" s="316"/>
      <c r="I110" s="316"/>
    </row>
    <row r="111" spans="1:7" ht="26.25" customHeight="1" thickBot="1">
      <c r="A111" s="30"/>
      <c r="B111" s="279" t="s">
        <v>1133</v>
      </c>
      <c r="C111" s="124">
        <v>1134</v>
      </c>
      <c r="D111" s="270">
        <f>SUM(D63:D110)</f>
        <v>2135264</v>
      </c>
      <c r="E111" s="125" t="s">
        <v>289</v>
      </c>
      <c r="F111" s="126">
        <f>SUM(F63:F110)</f>
        <v>1685777.8099999996</v>
      </c>
      <c r="G111" s="127"/>
    </row>
    <row r="112" spans="1:7" ht="26.25" customHeight="1" hidden="1">
      <c r="A112" s="30"/>
      <c r="B112" s="285" t="s">
        <v>623</v>
      </c>
      <c r="C112" s="330"/>
      <c r="D112" s="331">
        <f>SUM(D113:D115)</f>
        <v>1481736</v>
      </c>
      <c r="E112" s="229" t="s">
        <v>289</v>
      </c>
      <c r="F112" s="335">
        <f>SUM(F113:F115)</f>
        <v>1450599</v>
      </c>
      <c r="G112" s="334"/>
    </row>
    <row r="113" spans="1:7" ht="26.25" customHeight="1" hidden="1">
      <c r="A113" s="30"/>
      <c r="B113" s="280" t="s">
        <v>604</v>
      </c>
      <c r="C113" s="105">
        <v>1134</v>
      </c>
      <c r="D113" s="332">
        <v>1061736</v>
      </c>
      <c r="E113" s="100" t="s">
        <v>289</v>
      </c>
      <c r="F113" s="336">
        <v>1061736</v>
      </c>
      <c r="G113" s="281" t="s">
        <v>618</v>
      </c>
    </row>
    <row r="114" spans="1:7" ht="24.75" customHeight="1" hidden="1">
      <c r="A114" s="30"/>
      <c r="B114" s="338" t="s">
        <v>603</v>
      </c>
      <c r="C114" s="105">
        <v>1134</v>
      </c>
      <c r="D114" s="332">
        <v>300000</v>
      </c>
      <c r="E114" s="100" t="s">
        <v>289</v>
      </c>
      <c r="F114" s="373">
        <v>300000</v>
      </c>
      <c r="G114" s="281" t="s">
        <v>618</v>
      </c>
    </row>
    <row r="115" spans="1:7" ht="18.75" customHeight="1" hidden="1">
      <c r="A115" s="30"/>
      <c r="B115" s="339" t="s">
        <v>605</v>
      </c>
      <c r="C115" s="106">
        <v>1134</v>
      </c>
      <c r="D115" s="333">
        <v>120000</v>
      </c>
      <c r="E115" s="102" t="s">
        <v>289</v>
      </c>
      <c r="F115" s="374">
        <v>88863</v>
      </c>
      <c r="G115" s="281" t="s">
        <v>636</v>
      </c>
    </row>
    <row r="116" spans="1:9" ht="18.75" customHeight="1" hidden="1">
      <c r="A116" s="30"/>
      <c r="B116" s="135" t="s">
        <v>1028</v>
      </c>
      <c r="C116" s="10">
        <v>1134</v>
      </c>
      <c r="D116" s="271">
        <f>SUM(D111,D112)</f>
        <v>3617000</v>
      </c>
      <c r="E116" s="18" t="s">
        <v>289</v>
      </c>
      <c r="F116" s="7">
        <f>SUM(F111,F112)</f>
        <v>3136376.8099999996</v>
      </c>
      <c r="G116" s="136"/>
      <c r="I116" s="345"/>
    </row>
    <row r="117" spans="1:9" ht="19.5" customHeight="1" hidden="1" thickBot="1">
      <c r="A117" s="234"/>
      <c r="B117" s="213" t="s">
        <v>1024</v>
      </c>
      <c r="C117" s="107">
        <v>1134</v>
      </c>
      <c r="D117" s="272">
        <v>3617100</v>
      </c>
      <c r="E117" s="108" t="s">
        <v>289</v>
      </c>
      <c r="F117" s="117"/>
      <c r="G117" s="129"/>
      <c r="H117" s="347"/>
      <c r="I117" s="347"/>
    </row>
    <row r="118" spans="1:7" s="29" customFormat="1" ht="21" customHeight="1">
      <c r="A118" s="1806" t="s">
        <v>484</v>
      </c>
      <c r="B118" s="1807"/>
      <c r="C118" s="1807"/>
      <c r="D118" s="1807"/>
      <c r="E118" s="1807"/>
      <c r="F118" s="221"/>
      <c r="G118" s="222"/>
    </row>
    <row r="119" spans="1:7" s="29" customFormat="1" ht="15.75">
      <c r="A119" s="26">
        <v>89</v>
      </c>
      <c r="B119" s="49" t="s">
        <v>226</v>
      </c>
      <c r="C119" s="49">
        <v>1140</v>
      </c>
      <c r="D119" s="58">
        <v>98000</v>
      </c>
      <c r="E119" s="52" t="s">
        <v>289</v>
      </c>
      <c r="F119" s="51">
        <v>98000</v>
      </c>
      <c r="G119" s="11" t="s">
        <v>888</v>
      </c>
    </row>
    <row r="120" spans="1:9" ht="30.75" customHeight="1">
      <c r="A120" s="49">
        <v>90</v>
      </c>
      <c r="B120" s="49" t="s">
        <v>227</v>
      </c>
      <c r="C120" s="49">
        <v>1140</v>
      </c>
      <c r="D120" s="58">
        <v>115000</v>
      </c>
      <c r="E120" s="52" t="s">
        <v>289</v>
      </c>
      <c r="F120" s="58">
        <v>84993</v>
      </c>
      <c r="G120" s="21" t="s">
        <v>98</v>
      </c>
      <c r="H120" s="27"/>
      <c r="I120" s="59"/>
    </row>
    <row r="121" spans="1:9" ht="30" customHeight="1" thickBot="1">
      <c r="A121" s="26">
        <v>91</v>
      </c>
      <c r="B121" s="152" t="s">
        <v>1033</v>
      </c>
      <c r="C121" s="153">
        <v>1140</v>
      </c>
      <c r="D121" s="154">
        <v>287000</v>
      </c>
      <c r="E121" s="155" t="s">
        <v>289</v>
      </c>
      <c r="F121" s="156">
        <v>179308.8</v>
      </c>
      <c r="G121" s="21" t="s">
        <v>649</v>
      </c>
      <c r="H121" s="325"/>
      <c r="I121" s="59"/>
    </row>
    <row r="122" spans="1:7" ht="15.75">
      <c r="A122" s="30"/>
      <c r="B122" s="123" t="s">
        <v>1133</v>
      </c>
      <c r="C122" s="146">
        <v>1140</v>
      </c>
      <c r="D122" s="157">
        <f>SUM(D119:D121)</f>
        <v>500000</v>
      </c>
      <c r="E122" s="125" t="s">
        <v>289</v>
      </c>
      <c r="F122" s="126">
        <f>SUM(F119:F121)</f>
        <v>362301.8</v>
      </c>
      <c r="G122" s="159"/>
    </row>
    <row r="123" spans="1:7" ht="16.5" hidden="1" thickBot="1">
      <c r="A123" s="212"/>
      <c r="B123" s="213" t="s">
        <v>1024</v>
      </c>
      <c r="C123" s="233">
        <v>1140</v>
      </c>
      <c r="D123" s="235">
        <v>500000</v>
      </c>
      <c r="E123" s="108" t="s">
        <v>289</v>
      </c>
      <c r="F123" s="160"/>
      <c r="G123" s="224"/>
    </row>
    <row r="124" spans="1:7" s="29" customFormat="1" ht="25.5" customHeight="1">
      <c r="A124" s="1790" t="s">
        <v>485</v>
      </c>
      <c r="B124" s="1766"/>
      <c r="C124" s="1766"/>
      <c r="D124" s="1766"/>
      <c r="E124" s="1766"/>
      <c r="F124" s="223"/>
      <c r="G124" s="122"/>
    </row>
    <row r="125" spans="1:9" s="35" customFormat="1" ht="27.75" customHeight="1" thickBot="1">
      <c r="A125" s="12">
        <v>92</v>
      </c>
      <c r="B125" s="118" t="s">
        <v>228</v>
      </c>
      <c r="C125" s="118">
        <v>1161</v>
      </c>
      <c r="D125" s="161">
        <v>1763000</v>
      </c>
      <c r="E125" s="108" t="s">
        <v>289</v>
      </c>
      <c r="F125" s="121">
        <f>1763000+2082</f>
        <v>1765082</v>
      </c>
      <c r="G125" s="119" t="s">
        <v>888</v>
      </c>
      <c r="H125" s="33"/>
      <c r="I125" s="34"/>
    </row>
    <row r="126" spans="1:7" s="39" customFormat="1" ht="15.75">
      <c r="A126" s="114"/>
      <c r="B126" s="164" t="s">
        <v>1133</v>
      </c>
      <c r="C126" s="165">
        <v>1161</v>
      </c>
      <c r="D126" s="166">
        <f>SUM(D125:D125)</f>
        <v>1763000</v>
      </c>
      <c r="E126" s="125" t="s">
        <v>289</v>
      </c>
      <c r="F126" s="126">
        <f>SUM(F125)</f>
        <v>1765082</v>
      </c>
      <c r="G126" s="167"/>
    </row>
    <row r="127" spans="1:7" s="39" customFormat="1" ht="16.5" hidden="1" thickBot="1">
      <c r="A127" s="216"/>
      <c r="B127" s="213" t="s">
        <v>1024</v>
      </c>
      <c r="C127" s="239">
        <v>1161</v>
      </c>
      <c r="D127" s="217">
        <v>1763000</v>
      </c>
      <c r="E127" s="108" t="s">
        <v>289</v>
      </c>
      <c r="F127" s="160"/>
      <c r="G127" s="170"/>
    </row>
    <row r="128" spans="1:7" s="39" customFormat="1" ht="24.75" customHeight="1">
      <c r="A128" s="1806" t="s">
        <v>486</v>
      </c>
      <c r="B128" s="1767"/>
      <c r="C128" s="1767"/>
      <c r="D128" s="1767"/>
      <c r="E128" s="1767"/>
      <c r="F128" s="162"/>
      <c r="G128" s="163"/>
    </row>
    <row r="129" spans="1:11" s="40" customFormat="1" ht="38.25" customHeight="1" thickBot="1">
      <c r="A129" s="12">
        <v>93</v>
      </c>
      <c r="B129" s="118" t="s">
        <v>229</v>
      </c>
      <c r="C129" s="118">
        <v>1162</v>
      </c>
      <c r="D129" s="172">
        <v>80400</v>
      </c>
      <c r="E129" s="108" t="s">
        <v>289</v>
      </c>
      <c r="F129" s="173">
        <v>53387.54</v>
      </c>
      <c r="G129" s="119" t="s">
        <v>888</v>
      </c>
      <c r="H129" s="27"/>
      <c r="I129" s="27"/>
      <c r="J129" s="27"/>
      <c r="K129" s="35"/>
    </row>
    <row r="130" spans="1:10" s="4" customFormat="1" ht="16.5" customHeight="1">
      <c r="A130" s="171"/>
      <c r="B130" s="176" t="s">
        <v>1133</v>
      </c>
      <c r="C130" s="177">
        <v>1162</v>
      </c>
      <c r="D130" s="126">
        <f>SUM(D129:D129)</f>
        <v>80400</v>
      </c>
      <c r="E130" s="125" t="s">
        <v>289</v>
      </c>
      <c r="F130" s="126">
        <f>SUM(F129)</f>
        <v>53387.54</v>
      </c>
      <c r="G130" s="178"/>
      <c r="H130" s="42"/>
      <c r="I130" s="42"/>
      <c r="J130" s="42"/>
    </row>
    <row r="131" spans="1:7" s="39" customFormat="1" ht="16.5" hidden="1" thickBot="1">
      <c r="A131" s="216"/>
      <c r="B131" s="213" t="s">
        <v>1024</v>
      </c>
      <c r="C131" s="116">
        <v>1162</v>
      </c>
      <c r="D131" s="217">
        <v>80400</v>
      </c>
      <c r="E131" s="108" t="s">
        <v>289</v>
      </c>
      <c r="F131" s="160"/>
      <c r="G131" s="170"/>
    </row>
    <row r="132" spans="1:10" s="4" customFormat="1" ht="21.75" customHeight="1">
      <c r="A132" s="1763" t="s">
        <v>487</v>
      </c>
      <c r="B132" s="1763"/>
      <c r="C132" s="1763"/>
      <c r="D132" s="1763"/>
      <c r="E132" s="1763"/>
      <c r="F132" s="174"/>
      <c r="G132" s="175"/>
      <c r="H132" s="42"/>
      <c r="I132" s="42"/>
      <c r="J132" s="42"/>
    </row>
    <row r="133" spans="1:11" s="44" customFormat="1" ht="23.25" customHeight="1" thickBot="1">
      <c r="A133" s="12">
        <v>94</v>
      </c>
      <c r="B133" s="118" t="s">
        <v>230</v>
      </c>
      <c r="C133" s="118">
        <v>1163</v>
      </c>
      <c r="D133" s="274">
        <v>1360000</v>
      </c>
      <c r="E133" s="108" t="s">
        <v>289</v>
      </c>
      <c r="F133" s="121">
        <v>1385696.4</v>
      </c>
      <c r="G133" s="181" t="s">
        <v>395</v>
      </c>
      <c r="H133" s="27"/>
      <c r="I133" s="27"/>
      <c r="J133" s="27"/>
      <c r="K133" s="43"/>
    </row>
    <row r="134" spans="1:10" s="29" customFormat="1" ht="15.75">
      <c r="A134" s="180"/>
      <c r="B134" s="182" t="s">
        <v>1133</v>
      </c>
      <c r="C134" s="177">
        <v>1163</v>
      </c>
      <c r="D134" s="126">
        <f>SUM(D133)</f>
        <v>1360000</v>
      </c>
      <c r="E134" s="125" t="s">
        <v>289</v>
      </c>
      <c r="F134" s="126">
        <f>SUM(F133)</f>
        <v>1385696.4</v>
      </c>
      <c r="G134" s="183"/>
      <c r="H134" s="46"/>
      <c r="I134" s="47"/>
      <c r="J134" s="46"/>
    </row>
    <row r="135" spans="1:7" s="39" customFormat="1" ht="16.5" hidden="1" thickBot="1">
      <c r="A135" s="216"/>
      <c r="B135" s="213" t="s">
        <v>1024</v>
      </c>
      <c r="C135" s="116">
        <v>1163</v>
      </c>
      <c r="D135" s="217">
        <v>1360000</v>
      </c>
      <c r="E135" s="108" t="s">
        <v>289</v>
      </c>
      <c r="F135" s="160"/>
      <c r="G135" s="170"/>
    </row>
    <row r="136" spans="1:7" ht="23.25" customHeight="1">
      <c r="A136" s="1790" t="s">
        <v>488</v>
      </c>
      <c r="B136" s="1790"/>
      <c r="C136" s="1790"/>
      <c r="D136" s="1790"/>
      <c r="E136" s="1790"/>
      <c r="F136" s="144"/>
      <c r="G136" s="145"/>
    </row>
    <row r="137" spans="1:7" ht="30" customHeight="1">
      <c r="A137" s="11">
        <v>95</v>
      </c>
      <c r="B137" s="20" t="s">
        <v>231</v>
      </c>
      <c r="C137" s="21">
        <v>1165</v>
      </c>
      <c r="D137" s="80">
        <v>62000</v>
      </c>
      <c r="E137" s="18" t="s">
        <v>289</v>
      </c>
      <c r="F137" s="80">
        <v>61360.2</v>
      </c>
      <c r="G137" s="11" t="s">
        <v>888</v>
      </c>
    </row>
    <row r="138" spans="1:7" ht="15.75">
      <c r="A138" s="11">
        <v>96</v>
      </c>
      <c r="B138" s="12" t="s">
        <v>232</v>
      </c>
      <c r="C138" s="21">
        <v>1165</v>
      </c>
      <c r="D138" s="80">
        <v>23203</v>
      </c>
      <c r="E138" s="18" t="s">
        <v>289</v>
      </c>
      <c r="F138" s="81">
        <v>23202.72</v>
      </c>
      <c r="G138" s="11" t="s">
        <v>888</v>
      </c>
    </row>
    <row r="139" spans="1:7" ht="21" customHeight="1">
      <c r="A139" s="11">
        <v>97</v>
      </c>
      <c r="B139" s="12" t="s">
        <v>233</v>
      </c>
      <c r="C139" s="21">
        <v>1165</v>
      </c>
      <c r="D139" s="80">
        <v>21500</v>
      </c>
      <c r="E139" s="18" t="s">
        <v>289</v>
      </c>
      <c r="F139" s="81">
        <v>21481.32</v>
      </c>
      <c r="G139" s="11" t="s">
        <v>888</v>
      </c>
    </row>
    <row r="140" spans="1:7" ht="19.5" customHeight="1">
      <c r="A140" s="11">
        <v>98</v>
      </c>
      <c r="B140" s="12" t="s">
        <v>392</v>
      </c>
      <c r="C140" s="21">
        <v>1165</v>
      </c>
      <c r="D140" s="80">
        <v>35700</v>
      </c>
      <c r="E140" s="18" t="s">
        <v>289</v>
      </c>
      <c r="F140" s="80">
        <v>35678.4</v>
      </c>
      <c r="G140" s="11" t="s">
        <v>888</v>
      </c>
    </row>
    <row r="141" spans="1:7" ht="29.25" customHeight="1">
      <c r="A141" s="11">
        <v>99</v>
      </c>
      <c r="B141" s="12" t="s">
        <v>234</v>
      </c>
      <c r="C141" s="21">
        <v>1165</v>
      </c>
      <c r="D141" s="80">
        <v>89900</v>
      </c>
      <c r="E141" s="18" t="s">
        <v>289</v>
      </c>
      <c r="F141" s="77"/>
      <c r="G141" s="9"/>
    </row>
    <row r="142" spans="1:7" ht="43.5" customHeight="1">
      <c r="A142" s="11">
        <v>100</v>
      </c>
      <c r="B142" s="12" t="s">
        <v>235</v>
      </c>
      <c r="C142" s="21">
        <v>1165</v>
      </c>
      <c r="D142" s="80">
        <v>92697</v>
      </c>
      <c r="E142" s="18" t="s">
        <v>289</v>
      </c>
      <c r="F142" s="48">
        <v>65000</v>
      </c>
      <c r="G142" s="97" t="s">
        <v>635</v>
      </c>
    </row>
    <row r="143" spans="1:7" ht="31.5" customHeight="1" thickBot="1">
      <c r="A143" s="11">
        <v>101</v>
      </c>
      <c r="B143" s="118" t="s">
        <v>236</v>
      </c>
      <c r="C143" s="97">
        <v>1165</v>
      </c>
      <c r="D143" s="121">
        <v>79000</v>
      </c>
      <c r="E143" s="108" t="s">
        <v>289</v>
      </c>
      <c r="F143" s="185"/>
      <c r="G143" s="186"/>
    </row>
    <row r="144" spans="1:7" ht="19.5" customHeight="1">
      <c r="A144" s="30"/>
      <c r="B144" s="254" t="s">
        <v>1133</v>
      </c>
      <c r="C144" s="124">
        <v>1165</v>
      </c>
      <c r="D144" s="126">
        <f>SUM(D137:D143)</f>
        <v>404000</v>
      </c>
      <c r="E144" s="125" t="s">
        <v>289</v>
      </c>
      <c r="F144" s="126">
        <f>SUM(F137:F143)</f>
        <v>206722.63999999998</v>
      </c>
      <c r="G144" s="159"/>
    </row>
    <row r="145" spans="1:7" s="39" customFormat="1" ht="25.5" customHeight="1" hidden="1" thickBot="1">
      <c r="A145" s="216"/>
      <c r="B145" s="213" t="s">
        <v>1024</v>
      </c>
      <c r="C145" s="116">
        <v>1165</v>
      </c>
      <c r="D145" s="217">
        <v>404000</v>
      </c>
      <c r="E145" s="108" t="s">
        <v>289</v>
      </c>
      <c r="F145" s="160"/>
      <c r="G145" s="170"/>
    </row>
    <row r="146" spans="1:9" s="4" customFormat="1" ht="25.5" customHeight="1">
      <c r="A146" s="1790" t="s">
        <v>489</v>
      </c>
      <c r="B146" s="1790"/>
      <c r="C146" s="1790"/>
      <c r="D146" s="1790"/>
      <c r="E146" s="1790"/>
      <c r="F146" s="92"/>
      <c r="G146" s="91"/>
      <c r="H146" s="42"/>
      <c r="I146" s="42"/>
    </row>
    <row r="147" spans="1:9" s="4" customFormat="1" ht="26.25" customHeight="1">
      <c r="A147" s="25">
        <v>101</v>
      </c>
      <c r="B147" s="49" t="s">
        <v>237</v>
      </c>
      <c r="C147" s="25">
        <v>1172</v>
      </c>
      <c r="D147" s="275">
        <v>10000</v>
      </c>
      <c r="E147" s="52" t="s">
        <v>289</v>
      </c>
      <c r="F147" s="58">
        <v>1632</v>
      </c>
      <c r="G147" s="21" t="s">
        <v>887</v>
      </c>
      <c r="H147" s="42"/>
      <c r="I147" s="42"/>
    </row>
    <row r="148" spans="1:9" s="4" customFormat="1" ht="27.75" customHeight="1" thickBot="1">
      <c r="A148" s="25">
        <v>102</v>
      </c>
      <c r="B148" s="188" t="s">
        <v>238</v>
      </c>
      <c r="C148" s="196">
        <v>1172</v>
      </c>
      <c r="D148" s="276">
        <v>40000</v>
      </c>
      <c r="E148" s="155" t="s">
        <v>289</v>
      </c>
      <c r="F148" s="191"/>
      <c r="G148" s="97"/>
      <c r="H148" s="42"/>
      <c r="I148" s="42"/>
    </row>
    <row r="149" spans="1:9" s="4" customFormat="1" ht="22.5" customHeight="1" thickBot="1">
      <c r="A149" s="93"/>
      <c r="B149" s="192" t="s">
        <v>1133</v>
      </c>
      <c r="C149" s="193">
        <v>1172</v>
      </c>
      <c r="D149" s="277">
        <f>SUM(D147:D148)</f>
        <v>50000</v>
      </c>
      <c r="E149" s="194" t="s">
        <v>289</v>
      </c>
      <c r="F149" s="166">
        <f>SUM(F147:F148)</f>
        <v>1632</v>
      </c>
      <c r="G149" s="127"/>
      <c r="H149" s="42"/>
      <c r="I149" s="42"/>
    </row>
    <row r="150" spans="1:7" s="39" customFormat="1" ht="23.25" customHeight="1" hidden="1" thickBot="1">
      <c r="A150" s="216"/>
      <c r="B150" s="213" t="s">
        <v>1024</v>
      </c>
      <c r="C150" s="116">
        <v>1172</v>
      </c>
      <c r="D150" s="217">
        <v>50000</v>
      </c>
      <c r="E150" s="108" t="s">
        <v>289</v>
      </c>
      <c r="F150" s="121"/>
      <c r="G150" s="218"/>
    </row>
    <row r="151" spans="1:7" s="4" customFormat="1" ht="28.5" customHeight="1">
      <c r="A151" s="1764" t="s">
        <v>600</v>
      </c>
      <c r="B151" s="1764"/>
      <c r="C151" s="1764"/>
      <c r="D151" s="1764"/>
      <c r="E151" s="1764"/>
      <c r="F151" s="219"/>
      <c r="G151" s="215"/>
    </row>
    <row r="152" spans="1:9" s="35" customFormat="1" ht="27.75" customHeight="1">
      <c r="A152" s="26">
        <v>103</v>
      </c>
      <c r="B152" s="188" t="s">
        <v>239</v>
      </c>
      <c r="C152" s="196">
        <v>1350</v>
      </c>
      <c r="D152" s="197">
        <v>360000</v>
      </c>
      <c r="E152" s="155" t="s">
        <v>289</v>
      </c>
      <c r="F152" s="198">
        <v>348705</v>
      </c>
      <c r="G152" s="97" t="s">
        <v>652</v>
      </c>
      <c r="H152" s="33" t="s">
        <v>110</v>
      </c>
      <c r="I152" s="34"/>
    </row>
    <row r="153" spans="1:9" s="35" customFormat="1" ht="27.75" customHeight="1" thickBot="1">
      <c r="A153" s="195">
        <v>104</v>
      </c>
      <c r="B153" s="49" t="s">
        <v>642</v>
      </c>
      <c r="C153" s="196">
        <v>1350</v>
      </c>
      <c r="D153" s="197">
        <v>105000</v>
      </c>
      <c r="E153" s="155" t="s">
        <v>289</v>
      </c>
      <c r="F153" s="198">
        <v>104828</v>
      </c>
      <c r="G153" s="21" t="s">
        <v>649</v>
      </c>
      <c r="H153" s="359"/>
      <c r="I153" s="371"/>
    </row>
    <row r="154" spans="1:9" s="39" customFormat="1" ht="16.5" thickBot="1">
      <c r="A154" s="195"/>
      <c r="B154" s="199" t="s">
        <v>1133</v>
      </c>
      <c r="C154" s="200">
        <v>1350</v>
      </c>
      <c r="D154" s="361">
        <f>SUM(D152:D153)</f>
        <v>465000</v>
      </c>
      <c r="E154" s="362" t="s">
        <v>289</v>
      </c>
      <c r="F154" s="361">
        <f>SUM(F152,F153)</f>
        <v>453533</v>
      </c>
      <c r="G154" s="201"/>
      <c r="H154" s="359"/>
      <c r="I154" s="370"/>
    </row>
    <row r="155" spans="1:7" s="39" customFormat="1" ht="17.25" customHeight="1" hidden="1" thickBot="1">
      <c r="A155" s="236"/>
      <c r="B155" s="213" t="s">
        <v>1024</v>
      </c>
      <c r="C155" s="225">
        <v>1350</v>
      </c>
      <c r="D155" s="237">
        <v>465000</v>
      </c>
      <c r="E155" s="155" t="s">
        <v>289</v>
      </c>
      <c r="F155" s="203"/>
      <c r="G155" s="205"/>
    </row>
    <row r="156" spans="1:7" ht="27" customHeight="1">
      <c r="A156" s="1790" t="s">
        <v>601</v>
      </c>
      <c r="B156" s="1765"/>
      <c r="C156" s="1765"/>
      <c r="D156" s="1765"/>
      <c r="E156" s="1765"/>
      <c r="F156" s="214"/>
      <c r="G156" s="215"/>
    </row>
    <row r="157" spans="1:8" ht="15.75">
      <c r="A157" s="21">
        <v>105</v>
      </c>
      <c r="B157" s="21" t="s">
        <v>624</v>
      </c>
      <c r="C157" s="32">
        <v>2110</v>
      </c>
      <c r="D157" s="80">
        <v>99984</v>
      </c>
      <c r="E157" s="18" t="s">
        <v>289</v>
      </c>
      <c r="F157" s="80">
        <v>99984</v>
      </c>
      <c r="G157" s="21" t="s">
        <v>888</v>
      </c>
      <c r="H157" s="252" t="s">
        <v>102</v>
      </c>
    </row>
    <row r="158" spans="1:8" ht="15.75">
      <c r="A158" s="21">
        <v>106</v>
      </c>
      <c r="B158" s="21" t="s">
        <v>625</v>
      </c>
      <c r="C158" s="32">
        <v>2110</v>
      </c>
      <c r="D158" s="80">
        <v>50000</v>
      </c>
      <c r="E158" s="18" t="s">
        <v>289</v>
      </c>
      <c r="F158" s="80">
        <v>7701</v>
      </c>
      <c r="G158" s="21" t="s">
        <v>887</v>
      </c>
      <c r="H158" s="252" t="s">
        <v>103</v>
      </c>
    </row>
    <row r="159" spans="1:8" ht="15.75">
      <c r="A159" s="21">
        <v>107</v>
      </c>
      <c r="B159" s="21" t="s">
        <v>626</v>
      </c>
      <c r="C159" s="32">
        <v>2110</v>
      </c>
      <c r="D159" s="80">
        <v>90000</v>
      </c>
      <c r="E159" s="18" t="s">
        <v>289</v>
      </c>
      <c r="F159" s="80">
        <v>7194</v>
      </c>
      <c r="G159" s="21" t="s">
        <v>887</v>
      </c>
      <c r="H159" s="252" t="s">
        <v>104</v>
      </c>
    </row>
    <row r="160" spans="1:8" ht="18.75" customHeight="1">
      <c r="A160" s="21">
        <v>108</v>
      </c>
      <c r="B160" s="49" t="s">
        <v>1069</v>
      </c>
      <c r="C160" s="49">
        <v>2110</v>
      </c>
      <c r="D160" s="58">
        <v>99000</v>
      </c>
      <c r="E160" s="52" t="s">
        <v>289</v>
      </c>
      <c r="F160" s="58">
        <v>4300</v>
      </c>
      <c r="G160" s="21" t="s">
        <v>887</v>
      </c>
      <c r="H160" s="59"/>
    </row>
    <row r="161" spans="1:8" ht="18.75" customHeight="1">
      <c r="A161" s="21">
        <v>109</v>
      </c>
      <c r="B161" s="49" t="s">
        <v>1070</v>
      </c>
      <c r="C161" s="49">
        <v>2110</v>
      </c>
      <c r="D161" s="58">
        <v>99900</v>
      </c>
      <c r="E161" s="52" t="s">
        <v>289</v>
      </c>
      <c r="F161" s="58">
        <v>99900</v>
      </c>
      <c r="G161" s="21" t="s">
        <v>888</v>
      </c>
      <c r="H161" s="59"/>
    </row>
    <row r="162" spans="1:9" ht="25.5" customHeight="1">
      <c r="A162" s="21">
        <v>110</v>
      </c>
      <c r="B162" s="49" t="s">
        <v>101</v>
      </c>
      <c r="C162" s="49">
        <v>2110</v>
      </c>
      <c r="D162" s="58">
        <v>99000</v>
      </c>
      <c r="E162" s="52" t="s">
        <v>289</v>
      </c>
      <c r="F162" s="58">
        <v>61080.32</v>
      </c>
      <c r="G162" s="21" t="s">
        <v>111</v>
      </c>
      <c r="H162" s="59" t="s">
        <v>105</v>
      </c>
      <c r="I162" s="256"/>
    </row>
    <row r="163" spans="1:8" ht="18.75" customHeight="1">
      <c r="A163" s="21">
        <v>111</v>
      </c>
      <c r="B163" s="49" t="s">
        <v>106</v>
      </c>
      <c r="C163" s="49">
        <v>2110</v>
      </c>
      <c r="D163" s="58">
        <v>99000</v>
      </c>
      <c r="E163" s="52" t="s">
        <v>289</v>
      </c>
      <c r="F163" s="58">
        <v>14400</v>
      </c>
      <c r="G163" s="21" t="s">
        <v>586</v>
      </c>
      <c r="H163" s="59" t="s">
        <v>582</v>
      </c>
    </row>
    <row r="164" spans="1:8" ht="27" customHeight="1">
      <c r="A164" s="21">
        <v>112</v>
      </c>
      <c r="B164" s="49" t="s">
        <v>259</v>
      </c>
      <c r="C164" s="49">
        <v>2110</v>
      </c>
      <c r="D164" s="58">
        <v>99000</v>
      </c>
      <c r="E164" s="52" t="s">
        <v>289</v>
      </c>
      <c r="F164" s="58">
        <v>45960</v>
      </c>
      <c r="G164" s="21" t="s">
        <v>598</v>
      </c>
      <c r="H164" s="59" t="s">
        <v>583</v>
      </c>
    </row>
    <row r="165" spans="1:8" ht="18.75" customHeight="1">
      <c r="A165" s="21">
        <v>113</v>
      </c>
      <c r="B165" s="251" t="s">
        <v>581</v>
      </c>
      <c r="C165" s="49">
        <v>2110</v>
      </c>
      <c r="D165" s="58">
        <v>90000</v>
      </c>
      <c r="E165" s="52" t="s">
        <v>289</v>
      </c>
      <c r="F165" s="156"/>
      <c r="G165" s="97" t="s">
        <v>599</v>
      </c>
      <c r="H165" s="59" t="s">
        <v>584</v>
      </c>
    </row>
    <row r="166" spans="1:8" ht="18.75" customHeight="1">
      <c r="A166" s="21">
        <v>114</v>
      </c>
      <c r="B166" s="153" t="s">
        <v>580</v>
      </c>
      <c r="C166" s="153">
        <v>2110</v>
      </c>
      <c r="D166" s="156">
        <v>99000</v>
      </c>
      <c r="E166" s="155" t="s">
        <v>289</v>
      </c>
      <c r="F166" s="156"/>
      <c r="G166" s="97"/>
      <c r="H166" s="59" t="s">
        <v>585</v>
      </c>
    </row>
    <row r="167" spans="1:9" ht="18" customHeight="1">
      <c r="A167" s="21">
        <v>115</v>
      </c>
      <c r="B167" s="153" t="s">
        <v>622</v>
      </c>
      <c r="C167" s="153">
        <v>2110</v>
      </c>
      <c r="D167" s="156">
        <v>50000</v>
      </c>
      <c r="E167" s="155" t="s">
        <v>289</v>
      </c>
      <c r="F167" s="58">
        <v>5176</v>
      </c>
      <c r="G167" s="97" t="s">
        <v>586</v>
      </c>
      <c r="H167" s="27"/>
      <c r="I167" s="59"/>
    </row>
    <row r="168" spans="1:9" ht="29.25" customHeight="1">
      <c r="A168" s="21">
        <v>116</v>
      </c>
      <c r="B168" s="153" t="s">
        <v>640</v>
      </c>
      <c r="C168" s="153">
        <v>2110</v>
      </c>
      <c r="D168" s="368">
        <v>10593</v>
      </c>
      <c r="E168" s="369" t="s">
        <v>289</v>
      </c>
      <c r="F168" s="375">
        <v>9800</v>
      </c>
      <c r="G168" s="97" t="s">
        <v>890</v>
      </c>
      <c r="H168" s="367" t="s">
        <v>108</v>
      </c>
      <c r="I168" s="59"/>
    </row>
    <row r="169" spans="1:9" ht="25.5" customHeight="1" thickBot="1">
      <c r="A169" s="21">
        <v>117</v>
      </c>
      <c r="B169" s="49" t="s">
        <v>630</v>
      </c>
      <c r="C169" s="49">
        <v>2110</v>
      </c>
      <c r="D169" s="360">
        <v>1047</v>
      </c>
      <c r="E169" s="138" t="s">
        <v>289</v>
      </c>
      <c r="F169" s="58">
        <v>1047</v>
      </c>
      <c r="G169" s="21" t="s">
        <v>111</v>
      </c>
      <c r="H169" s="27" t="s">
        <v>109</v>
      </c>
      <c r="I169" s="59"/>
    </row>
    <row r="170" spans="1:7" ht="15.75">
      <c r="A170" s="30"/>
      <c r="B170" s="182" t="s">
        <v>1133</v>
      </c>
      <c r="C170" s="146">
        <v>2110</v>
      </c>
      <c r="D170" s="126">
        <f>SUM(D157:D169)</f>
        <v>986524</v>
      </c>
      <c r="E170" s="125" t="s">
        <v>289</v>
      </c>
      <c r="F170" s="126">
        <f>SUM(F157:F169)</f>
        <v>356542.32</v>
      </c>
      <c r="G170" s="127"/>
    </row>
    <row r="171" spans="1:7" ht="25.5" hidden="1">
      <c r="A171" s="30"/>
      <c r="B171" s="285" t="s">
        <v>623</v>
      </c>
      <c r="C171" s="23">
        <v>2110</v>
      </c>
      <c r="D171" s="379">
        <f>SUM(D172)</f>
        <v>280000</v>
      </c>
      <c r="E171" s="369" t="s">
        <v>289</v>
      </c>
      <c r="F171" s="379"/>
      <c r="G171" s="380"/>
    </row>
    <row r="172" spans="1:7" ht="78" customHeight="1" hidden="1">
      <c r="A172" s="30"/>
      <c r="B172" s="305" t="s">
        <v>950</v>
      </c>
      <c r="C172" s="23">
        <v>2110</v>
      </c>
      <c r="D172" s="379">
        <v>280000</v>
      </c>
      <c r="E172" s="369" t="s">
        <v>289</v>
      </c>
      <c r="F172" s="379"/>
      <c r="G172" s="380"/>
    </row>
    <row r="173" spans="1:7" ht="19.5" customHeight="1" hidden="1">
      <c r="A173" s="30"/>
      <c r="B173" s="135" t="s">
        <v>1028</v>
      </c>
      <c r="C173" s="23">
        <v>2110</v>
      </c>
      <c r="D173" s="379">
        <f>SUM(D171,D170)</f>
        <v>1266524</v>
      </c>
      <c r="E173" s="369"/>
      <c r="F173" s="379"/>
      <c r="G173" s="380"/>
    </row>
    <row r="174" spans="1:7" ht="15.75" hidden="1">
      <c r="A174" s="30"/>
      <c r="B174" s="206" t="s">
        <v>1024</v>
      </c>
      <c r="C174" s="23">
        <v>2110</v>
      </c>
      <c r="D174" s="7">
        <v>2000000</v>
      </c>
      <c r="E174" s="18" t="s">
        <v>289</v>
      </c>
      <c r="F174" s="7"/>
      <c r="G174" s="136"/>
    </row>
    <row r="175" spans="1:9" ht="16.5" hidden="1" thickBot="1">
      <c r="A175" s="212"/>
      <c r="B175" s="213" t="s">
        <v>1029</v>
      </c>
      <c r="C175" s="233">
        <v>2110</v>
      </c>
      <c r="D175" s="117">
        <f>SUM(D174-D173)</f>
        <v>733476</v>
      </c>
      <c r="E175" s="108" t="s">
        <v>289</v>
      </c>
      <c r="F175" s="139"/>
      <c r="G175" s="140"/>
      <c r="I175" s="64">
        <f>SUM(D170,D175)</f>
        <v>1720000</v>
      </c>
    </row>
    <row r="176" spans="1:7" ht="25.5" customHeight="1">
      <c r="A176" s="1790" t="s">
        <v>602</v>
      </c>
      <c r="B176" s="1790"/>
      <c r="C176" s="1790"/>
      <c r="D176" s="1790"/>
      <c r="E176" s="1790"/>
      <c r="F176" s="187"/>
      <c r="G176" s="145"/>
    </row>
    <row r="177" spans="1:7" ht="25.5">
      <c r="A177" s="11">
        <v>118</v>
      </c>
      <c r="B177" s="21" t="s">
        <v>1071</v>
      </c>
      <c r="C177" s="32">
        <v>2133</v>
      </c>
      <c r="D177" s="80">
        <v>297819</v>
      </c>
      <c r="E177" s="18" t="s">
        <v>289</v>
      </c>
      <c r="F177" s="80">
        <v>297818.57</v>
      </c>
      <c r="G177" s="21" t="s">
        <v>887</v>
      </c>
    </row>
    <row r="178" spans="1:7" ht="39" thickBot="1">
      <c r="A178" s="11">
        <v>119</v>
      </c>
      <c r="B178" s="97" t="s">
        <v>874</v>
      </c>
      <c r="C178" s="97">
        <v>2133</v>
      </c>
      <c r="D178" s="121">
        <v>299875</v>
      </c>
      <c r="E178" s="108" t="s">
        <v>289</v>
      </c>
      <c r="F178" s="121">
        <v>299875</v>
      </c>
      <c r="G178" s="97" t="s">
        <v>887</v>
      </c>
    </row>
    <row r="179" spans="1:7" ht="16.5" thickBot="1">
      <c r="A179" s="30"/>
      <c r="B179" s="123" t="s">
        <v>1133</v>
      </c>
      <c r="C179" s="146">
        <v>2133</v>
      </c>
      <c r="D179" s="278">
        <f>SUM(D177:D178)</f>
        <v>597694</v>
      </c>
      <c r="E179" s="125" t="s">
        <v>289</v>
      </c>
      <c r="F179" s="126">
        <f>SUM(F177:F178)</f>
        <v>597693.5700000001</v>
      </c>
      <c r="G179" s="159"/>
    </row>
    <row r="180" spans="1:7" ht="25.5" hidden="1">
      <c r="A180" s="30"/>
      <c r="B180" s="285" t="s">
        <v>623</v>
      </c>
      <c r="C180" s="23">
        <v>2133</v>
      </c>
      <c r="D180" s="384">
        <f>SUM(D181)</f>
        <v>700000</v>
      </c>
      <c r="E180" s="52" t="s">
        <v>289</v>
      </c>
      <c r="F180" s="379"/>
      <c r="G180" s="382"/>
    </row>
    <row r="181" spans="1:7" ht="38.25" hidden="1">
      <c r="A181" s="30"/>
      <c r="B181" s="21" t="s">
        <v>952</v>
      </c>
      <c r="C181" s="23">
        <v>2133</v>
      </c>
      <c r="D181" s="384">
        <v>700000</v>
      </c>
      <c r="E181" s="52" t="s">
        <v>289</v>
      </c>
      <c r="F181" s="379"/>
      <c r="G181" s="382"/>
    </row>
    <row r="182" spans="1:7" ht="15.75" hidden="1">
      <c r="A182" s="30"/>
      <c r="B182" s="135" t="s">
        <v>1028</v>
      </c>
      <c r="C182" s="23">
        <v>2133</v>
      </c>
      <c r="D182" s="381">
        <f>SUM(D179,D180)</f>
        <v>1297694</v>
      </c>
      <c r="E182" s="52" t="s">
        <v>289</v>
      </c>
      <c r="F182" s="379"/>
      <c r="G182" s="382"/>
    </row>
    <row r="183" spans="1:7" ht="15.75" hidden="1">
      <c r="A183" s="30"/>
      <c r="B183" s="206" t="s">
        <v>1024</v>
      </c>
      <c r="C183" s="23">
        <v>2133</v>
      </c>
      <c r="D183" s="7">
        <v>2000000</v>
      </c>
      <c r="E183" s="52" t="s">
        <v>289</v>
      </c>
      <c r="F183" s="78"/>
      <c r="G183" s="208"/>
    </row>
    <row r="184" spans="1:7" ht="16.5" hidden="1" thickBot="1">
      <c r="A184" s="30"/>
      <c r="B184" s="137" t="s">
        <v>1029</v>
      </c>
      <c r="C184" s="150">
        <v>2133</v>
      </c>
      <c r="D184" s="139">
        <f>SUM(D183-D182)</f>
        <v>702306</v>
      </c>
      <c r="E184" s="138" t="s">
        <v>289</v>
      </c>
      <c r="F184" s="139"/>
      <c r="G184" s="140"/>
    </row>
    <row r="185" spans="1:9" ht="18.75">
      <c r="A185" s="9"/>
      <c r="B185" s="61" t="s">
        <v>875</v>
      </c>
      <c r="C185" s="9"/>
      <c r="D185" s="86">
        <f>SUM(D57,D111,D122,D126,D130,D134,D144,D149,D154,D170,D179)</f>
        <v>9573882</v>
      </c>
      <c r="E185" s="125" t="s">
        <v>289</v>
      </c>
      <c r="F185" s="273">
        <f>SUM(F60,F116,F122,F126,F130,F134,F144,F149,F154,F170,F179)</f>
        <v>9556606.489999998</v>
      </c>
      <c r="G185" s="9"/>
      <c r="H185" s="63"/>
      <c r="I185" s="64"/>
    </row>
    <row r="186" ht="12.75">
      <c r="J186" s="347">
        <f>SUM(D60,D116,D122,D126,D130,D134,D144,D149,D154,D170,D179)</f>
        <v>11435618</v>
      </c>
    </row>
    <row r="187" ht="12.75">
      <c r="A187" s="65" t="s">
        <v>955</v>
      </c>
    </row>
    <row r="188" ht="12.75">
      <c r="A188" s="65"/>
    </row>
    <row r="189" ht="12.75">
      <c r="J189" s="347">
        <f>SUM(D57,D111,D122,D126,D130,D134,D144,D149,D154,D170,D179)</f>
        <v>9573882</v>
      </c>
    </row>
    <row r="190" spans="2:7" ht="15.75">
      <c r="B190" s="66" t="s">
        <v>876</v>
      </c>
      <c r="C190" s="67"/>
      <c r="D190" s="67"/>
      <c r="E190" s="67"/>
      <c r="F190" s="67"/>
      <c r="G190" s="67"/>
    </row>
    <row r="191" spans="2:6" ht="15.75">
      <c r="B191" s="66" t="s">
        <v>877</v>
      </c>
      <c r="C191" s="68" t="s">
        <v>878</v>
      </c>
      <c r="D191" s="69"/>
      <c r="E191" s="69"/>
      <c r="F191" s="67"/>
    </row>
    <row r="192" spans="2:6" ht="15.75">
      <c r="B192" s="1"/>
      <c r="C192" s="66" t="s">
        <v>881</v>
      </c>
      <c r="D192" s="1"/>
      <c r="E192" s="70" t="s">
        <v>882</v>
      </c>
      <c r="F192" s="70"/>
    </row>
    <row r="193" spans="2:6" ht="15.75">
      <c r="B193" s="71"/>
      <c r="C193" s="66"/>
      <c r="D193" s="1"/>
      <c r="E193" s="1" t="s">
        <v>883</v>
      </c>
      <c r="F193" s="1"/>
    </row>
    <row r="194" spans="2:7" ht="12.75">
      <c r="B194" s="1"/>
      <c r="C194" s="1"/>
      <c r="D194" s="1"/>
      <c r="E194" s="1"/>
      <c r="F194" s="1"/>
      <c r="G194" s="1"/>
    </row>
    <row r="195" spans="2:7" ht="15.75">
      <c r="B195" s="66" t="s">
        <v>884</v>
      </c>
      <c r="C195" s="1"/>
      <c r="D195" s="1"/>
      <c r="E195" s="1"/>
      <c r="F195" s="1"/>
      <c r="G195" s="1"/>
    </row>
    <row r="196" spans="2:6" ht="15.75">
      <c r="B196" s="66" t="s">
        <v>885</v>
      </c>
      <c r="C196" s="68" t="s">
        <v>886</v>
      </c>
      <c r="D196" s="69"/>
      <c r="E196" s="69"/>
      <c r="F196" s="67"/>
    </row>
    <row r="197" spans="2:6" ht="15.75">
      <c r="B197" s="1"/>
      <c r="C197" s="66" t="s">
        <v>881</v>
      </c>
      <c r="D197" s="1"/>
      <c r="E197" s="70" t="s">
        <v>882</v>
      </c>
      <c r="F197" s="70"/>
    </row>
    <row r="198" spans="2:7" ht="12.75">
      <c r="B198" s="1"/>
      <c r="C198" s="1"/>
      <c r="D198" s="1"/>
      <c r="E198" s="1"/>
      <c r="F198" s="1"/>
      <c r="G198" s="1"/>
    </row>
    <row r="199" spans="2:9" s="4" customFormat="1" ht="16.5" customHeight="1" hidden="1">
      <c r="B199" s="94" t="s">
        <v>1021</v>
      </c>
      <c r="E199" s="95" t="s">
        <v>1025</v>
      </c>
      <c r="I199" s="96"/>
    </row>
  </sheetData>
  <sheetProtection/>
  <mergeCells count="29">
    <mergeCell ref="A132:E132"/>
    <mergeCell ref="C13:C14"/>
    <mergeCell ref="F13:G13"/>
    <mergeCell ref="A13:A14"/>
    <mergeCell ref="E13:E14"/>
    <mergeCell ref="A118:E118"/>
    <mergeCell ref="A62:E62"/>
    <mergeCell ref="A16:E16"/>
    <mergeCell ref="D13:D14"/>
    <mergeCell ref="A7:E7"/>
    <mergeCell ref="A8:E8"/>
    <mergeCell ref="A124:E124"/>
    <mergeCell ref="A10:G10"/>
    <mergeCell ref="B13:B14"/>
    <mergeCell ref="A176:E176"/>
    <mergeCell ref="A136:E136"/>
    <mergeCell ref="A146:E146"/>
    <mergeCell ref="A151:E151"/>
    <mergeCell ref="A156:E156"/>
    <mergeCell ref="C4:E4"/>
    <mergeCell ref="A6:E6"/>
    <mergeCell ref="A128:E128"/>
    <mergeCell ref="A2:B2"/>
    <mergeCell ref="D2:E2"/>
    <mergeCell ref="A3:B3"/>
    <mergeCell ref="C3:E3"/>
    <mergeCell ref="A4:B4"/>
    <mergeCell ref="A9:E9"/>
    <mergeCell ref="A5:B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9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.7109375" style="0" customWidth="1"/>
    <col min="2" max="2" width="40.57421875" style="0" customWidth="1"/>
    <col min="3" max="3" width="11.00390625" style="0" customWidth="1"/>
    <col min="4" max="4" width="12.28125" style="0" customWidth="1"/>
    <col min="5" max="5" width="17.140625" style="0" customWidth="1"/>
    <col min="6" max="6" width="13.140625" style="76" hidden="1" customWidth="1"/>
    <col min="7" max="7" width="8.140625" style="0" hidden="1" customWidth="1"/>
    <col min="8" max="8" width="9.421875" style="66" hidden="1" customWidth="1"/>
    <col min="9" max="9" width="11.28125" style="0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9" customHeight="1">
      <c r="I1" s="256"/>
      <c r="J1" s="256"/>
    </row>
    <row r="2" spans="1:10" ht="15.75">
      <c r="A2" s="1792" t="s">
        <v>914</v>
      </c>
      <c r="B2" s="1793"/>
      <c r="C2" s="1"/>
      <c r="D2" s="1794" t="s">
        <v>915</v>
      </c>
      <c r="E2" s="1795"/>
      <c r="F2" s="2"/>
      <c r="I2" s="256"/>
      <c r="J2" s="256"/>
    </row>
    <row r="3" spans="1:10" ht="15" customHeight="1">
      <c r="A3" s="1792" t="s">
        <v>916</v>
      </c>
      <c r="B3" s="1793"/>
      <c r="C3" s="1"/>
      <c r="D3" s="1796" t="s">
        <v>917</v>
      </c>
      <c r="E3" s="1797"/>
      <c r="F3" s="3"/>
      <c r="I3" s="256"/>
      <c r="J3" s="256"/>
    </row>
    <row r="4" spans="1:10" ht="15.75">
      <c r="A4" s="1792" t="s">
        <v>918</v>
      </c>
      <c r="B4" s="1793"/>
      <c r="C4" s="1798" t="s">
        <v>919</v>
      </c>
      <c r="D4" s="1799"/>
      <c r="E4" s="1799"/>
      <c r="F4" s="75"/>
      <c r="I4" s="256"/>
      <c r="J4" s="256"/>
    </row>
    <row r="5" spans="1:10" ht="15.75">
      <c r="A5" s="1792" t="s">
        <v>320</v>
      </c>
      <c r="B5" s="1793"/>
      <c r="I5" s="256"/>
      <c r="J5" s="256"/>
    </row>
    <row r="6" spans="1:10" ht="15.75">
      <c r="A6" s="230"/>
      <c r="B6" s="231"/>
      <c r="I6" s="256"/>
      <c r="J6" s="256"/>
    </row>
    <row r="7" spans="1:8" ht="15.75">
      <c r="A7" s="1802" t="s">
        <v>404</v>
      </c>
      <c r="B7" s="1802"/>
      <c r="C7" s="1802"/>
      <c r="D7" s="1802"/>
      <c r="E7" s="1802"/>
      <c r="F7" s="226"/>
      <c r="G7" s="227"/>
      <c r="H7"/>
    </row>
    <row r="8" spans="1:8" ht="15.75">
      <c r="A8" s="1800" t="s">
        <v>260</v>
      </c>
      <c r="B8" s="1794"/>
      <c r="C8" s="1794"/>
      <c r="D8" s="1801"/>
      <c r="E8" s="1801"/>
      <c r="F8" s="228"/>
      <c r="G8" s="227"/>
      <c r="H8"/>
    </row>
    <row r="9" spans="1:8" ht="15.75">
      <c r="A9" s="1800" t="s">
        <v>261</v>
      </c>
      <c r="B9" s="1794"/>
      <c r="C9" s="1794"/>
      <c r="D9" s="1801"/>
      <c r="E9" s="1801"/>
      <c r="F9" s="228"/>
      <c r="G9" s="227"/>
      <c r="H9"/>
    </row>
    <row r="10" spans="1:8" ht="15.75">
      <c r="A10" s="1800" t="s">
        <v>262</v>
      </c>
      <c r="B10" s="1794"/>
      <c r="C10" s="1794"/>
      <c r="D10" s="1801"/>
      <c r="E10" s="1801"/>
      <c r="F10" s="228"/>
      <c r="G10" s="227"/>
      <c r="H10"/>
    </row>
    <row r="11" spans="1:8" ht="19.5" customHeight="1">
      <c r="A11" s="1777" t="s">
        <v>263</v>
      </c>
      <c r="B11" s="1778"/>
      <c r="C11" s="1778"/>
      <c r="D11" s="1778"/>
      <c r="E11" s="1778"/>
      <c r="F11" s="1778"/>
      <c r="G11" s="1762"/>
      <c r="H11"/>
    </row>
    <row r="12" spans="1:10" ht="10.5" customHeight="1">
      <c r="A12" s="72"/>
      <c r="B12" s="73"/>
      <c r="C12" s="73"/>
      <c r="D12" s="73"/>
      <c r="E12" s="73"/>
      <c r="F12" s="73"/>
      <c r="G12" s="74"/>
      <c r="H12" s="228"/>
      <c r="I12" s="256"/>
      <c r="J12" s="256"/>
    </row>
    <row r="13" spans="1:10" ht="15.75">
      <c r="A13" s="4"/>
      <c r="B13" s="4"/>
      <c r="C13" s="4"/>
      <c r="D13" s="4"/>
      <c r="E13" s="4"/>
      <c r="F13" s="398">
        <v>40877</v>
      </c>
      <c r="I13" s="256"/>
      <c r="J13" s="256"/>
    </row>
    <row r="14" spans="1:10" ht="31.5" customHeight="1">
      <c r="A14" s="1808" t="s">
        <v>264</v>
      </c>
      <c r="B14" s="1780" t="s">
        <v>507</v>
      </c>
      <c r="C14" s="1808" t="s">
        <v>508</v>
      </c>
      <c r="D14" s="1782" t="s">
        <v>285</v>
      </c>
      <c r="E14" s="1784" t="s">
        <v>393</v>
      </c>
      <c r="F14" s="1788" t="s">
        <v>394</v>
      </c>
      <c r="G14" s="1746"/>
      <c r="H14" s="1749" t="s">
        <v>990</v>
      </c>
      <c r="I14" s="471"/>
      <c r="J14" s="256"/>
    </row>
    <row r="15" spans="1:11" ht="32.25" customHeight="1">
      <c r="A15" s="1779"/>
      <c r="B15" s="1781"/>
      <c r="C15" s="1779"/>
      <c r="D15" s="1783"/>
      <c r="E15" s="1785"/>
      <c r="F15" s="8" t="s">
        <v>385</v>
      </c>
      <c r="G15" s="432" t="s">
        <v>892</v>
      </c>
      <c r="H15" s="1750"/>
      <c r="I15" s="471"/>
      <c r="J15" s="256"/>
      <c r="K15" s="83"/>
    </row>
    <row r="16" spans="1:11" ht="15.7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432">
        <v>7</v>
      </c>
      <c r="H16" s="463"/>
      <c r="I16" s="471"/>
      <c r="J16" s="256"/>
      <c r="K16" s="84"/>
    </row>
    <row r="17" spans="1:11" ht="21.75" customHeight="1">
      <c r="A17" s="1790" t="s">
        <v>1030</v>
      </c>
      <c r="B17" s="1791"/>
      <c r="C17" s="1791"/>
      <c r="D17" s="1791"/>
      <c r="E17" s="1791"/>
      <c r="F17" s="89"/>
      <c r="G17" s="433"/>
      <c r="H17" s="458"/>
      <c r="I17" s="471"/>
      <c r="J17" s="256"/>
      <c r="K17" s="84"/>
    </row>
    <row r="18" spans="1:11" ht="41.25" customHeight="1">
      <c r="A18" s="11">
        <v>1</v>
      </c>
      <c r="B18" s="243" t="s">
        <v>139</v>
      </c>
      <c r="C18" s="241">
        <v>1131</v>
      </c>
      <c r="D18" s="495">
        <v>15588</v>
      </c>
      <c r="E18" s="14" t="s">
        <v>287</v>
      </c>
      <c r="F18" s="79">
        <v>15588</v>
      </c>
      <c r="G18" s="21" t="s">
        <v>887</v>
      </c>
      <c r="H18" s="465" t="s">
        <v>725</v>
      </c>
      <c r="I18" s="470" t="s">
        <v>991</v>
      </c>
      <c r="J18" s="256"/>
      <c r="K18" s="84"/>
    </row>
    <row r="19" spans="1:11" ht="15.75">
      <c r="A19" s="15">
        <v>2</v>
      </c>
      <c r="B19" s="240" t="s">
        <v>288</v>
      </c>
      <c r="C19" s="241">
        <v>1131</v>
      </c>
      <c r="D19" s="495">
        <v>31835.97</v>
      </c>
      <c r="E19" s="242" t="s">
        <v>289</v>
      </c>
      <c r="F19" s="82">
        <v>31835.97</v>
      </c>
      <c r="G19" s="243" t="s">
        <v>888</v>
      </c>
      <c r="H19" s="482"/>
      <c r="I19" s="471"/>
      <c r="J19" s="256"/>
      <c r="K19" s="84"/>
    </row>
    <row r="20" spans="1:11" ht="15.75">
      <c r="A20" s="11">
        <v>3</v>
      </c>
      <c r="B20" s="243" t="s">
        <v>290</v>
      </c>
      <c r="C20" s="241">
        <v>1131</v>
      </c>
      <c r="D20" s="495">
        <v>1302</v>
      </c>
      <c r="E20" s="242" t="s">
        <v>289</v>
      </c>
      <c r="F20" s="82">
        <v>1302</v>
      </c>
      <c r="G20" s="21" t="s">
        <v>123</v>
      </c>
      <c r="H20" s="465" t="s">
        <v>992</v>
      </c>
      <c r="I20" s="471"/>
      <c r="J20" s="256"/>
      <c r="K20" s="84"/>
    </row>
    <row r="21" spans="1:11" s="244" customFormat="1" ht="15.75">
      <c r="A21" s="15">
        <v>4</v>
      </c>
      <c r="B21" s="49" t="s">
        <v>291</v>
      </c>
      <c r="C21" s="25">
        <v>1131</v>
      </c>
      <c r="D21" s="496">
        <v>10800</v>
      </c>
      <c r="E21" s="52" t="s">
        <v>289</v>
      </c>
      <c r="F21" s="58">
        <v>10800</v>
      </c>
      <c r="G21" s="26" t="s">
        <v>888</v>
      </c>
      <c r="H21" s="465" t="s">
        <v>993</v>
      </c>
      <c r="I21" s="472"/>
      <c r="J21" s="429"/>
      <c r="K21" s="245"/>
    </row>
    <row r="22" spans="1:11" ht="15.75">
      <c r="A22" s="11">
        <v>5</v>
      </c>
      <c r="B22" s="49" t="s">
        <v>292</v>
      </c>
      <c r="C22" s="25">
        <v>1131</v>
      </c>
      <c r="D22" s="496">
        <v>5618.41</v>
      </c>
      <c r="E22" s="52" t="s">
        <v>289</v>
      </c>
      <c r="F22" s="58">
        <v>5618.41</v>
      </c>
      <c r="G22" s="21" t="s">
        <v>888</v>
      </c>
      <c r="H22" s="465" t="s">
        <v>994</v>
      </c>
      <c r="I22" s="471"/>
      <c r="J22" s="256"/>
      <c r="K22" s="84"/>
    </row>
    <row r="23" spans="1:11" ht="15.75">
      <c r="A23" s="15">
        <v>6</v>
      </c>
      <c r="B23" s="519" t="s">
        <v>293</v>
      </c>
      <c r="C23" s="241">
        <v>1131</v>
      </c>
      <c r="D23" s="495">
        <v>5212.5</v>
      </c>
      <c r="E23" s="242" t="s">
        <v>289</v>
      </c>
      <c r="F23" s="82">
        <v>5212.5</v>
      </c>
      <c r="G23" s="21" t="s">
        <v>890</v>
      </c>
      <c r="H23" s="483" t="s">
        <v>763</v>
      </c>
      <c r="I23" s="471"/>
      <c r="J23" s="457">
        <v>37591</v>
      </c>
      <c r="K23" s="84"/>
    </row>
    <row r="24" spans="1:11" s="244" customFormat="1" ht="15.75">
      <c r="A24" s="11">
        <v>7</v>
      </c>
      <c r="B24" s="21" t="s">
        <v>294</v>
      </c>
      <c r="C24" s="25">
        <v>1131</v>
      </c>
      <c r="D24" s="496">
        <v>38218.73</v>
      </c>
      <c r="E24" s="52" t="s">
        <v>289</v>
      </c>
      <c r="F24" s="58">
        <v>38218.73</v>
      </c>
      <c r="G24" s="21" t="s">
        <v>1162</v>
      </c>
      <c r="H24" s="484"/>
      <c r="I24" s="472"/>
      <c r="J24" s="429"/>
      <c r="K24" s="245"/>
    </row>
    <row r="25" spans="1:11" ht="15.75">
      <c r="A25" s="15">
        <v>8</v>
      </c>
      <c r="B25" s="519" t="s">
        <v>295</v>
      </c>
      <c r="C25" s="25">
        <v>1131</v>
      </c>
      <c r="D25" s="496">
        <v>3834</v>
      </c>
      <c r="E25" s="52" t="s">
        <v>289</v>
      </c>
      <c r="F25" s="58">
        <v>3834</v>
      </c>
      <c r="G25" s="21" t="s">
        <v>888</v>
      </c>
      <c r="H25" s="465" t="s">
        <v>751</v>
      </c>
      <c r="I25" s="471"/>
      <c r="J25" s="256"/>
      <c r="K25" s="84"/>
    </row>
    <row r="26" spans="1:11" s="244" customFormat="1" ht="15.75">
      <c r="A26" s="11">
        <v>9</v>
      </c>
      <c r="B26" s="519" t="s">
        <v>296</v>
      </c>
      <c r="C26" s="25">
        <v>1131</v>
      </c>
      <c r="D26" s="496">
        <v>6500</v>
      </c>
      <c r="E26" s="52" t="s">
        <v>289</v>
      </c>
      <c r="F26" s="58">
        <v>8000</v>
      </c>
      <c r="G26" s="21" t="s">
        <v>888</v>
      </c>
      <c r="H26" s="465" t="s">
        <v>995</v>
      </c>
      <c r="I26" s="472"/>
      <c r="J26" s="429"/>
      <c r="K26" s="245"/>
    </row>
    <row r="27" spans="1:11" ht="15.75">
      <c r="A27" s="15">
        <v>10</v>
      </c>
      <c r="B27" s="11" t="s">
        <v>124</v>
      </c>
      <c r="C27" s="11">
        <v>1131</v>
      </c>
      <c r="D27" s="494">
        <v>5103</v>
      </c>
      <c r="E27" s="18" t="s">
        <v>289</v>
      </c>
      <c r="F27" s="80">
        <v>5103</v>
      </c>
      <c r="G27" s="21" t="s">
        <v>888</v>
      </c>
      <c r="H27" s="465" t="s">
        <v>996</v>
      </c>
      <c r="I27" s="471"/>
      <c r="J27" s="256"/>
      <c r="K27" s="84"/>
    </row>
    <row r="28" spans="1:11" ht="25.5">
      <c r="A28" s="11">
        <v>11</v>
      </c>
      <c r="B28" s="519" t="s">
        <v>298</v>
      </c>
      <c r="C28" s="241">
        <v>1131</v>
      </c>
      <c r="D28" s="495">
        <v>785.04</v>
      </c>
      <c r="E28" s="242" t="s">
        <v>289</v>
      </c>
      <c r="F28" s="82">
        <v>785.04</v>
      </c>
      <c r="G28" s="21" t="s">
        <v>649</v>
      </c>
      <c r="H28" s="482"/>
      <c r="I28" s="471"/>
      <c r="J28" s="256"/>
      <c r="K28" s="84"/>
    </row>
    <row r="29" spans="1:11" ht="15.75">
      <c r="A29" s="15">
        <v>12</v>
      </c>
      <c r="B29" s="21" t="s">
        <v>299</v>
      </c>
      <c r="C29" s="11">
        <v>1131</v>
      </c>
      <c r="D29" s="378">
        <v>4841.7</v>
      </c>
      <c r="E29" s="18" t="s">
        <v>289</v>
      </c>
      <c r="F29" s="80">
        <v>4841.7</v>
      </c>
      <c r="G29" s="21" t="s">
        <v>888</v>
      </c>
      <c r="H29" s="485" t="s">
        <v>764</v>
      </c>
      <c r="I29" s="471"/>
      <c r="J29" s="256"/>
      <c r="K29" s="84"/>
    </row>
    <row r="30" spans="1:11" ht="15.75">
      <c r="A30" s="11">
        <v>13</v>
      </c>
      <c r="B30" s="519" t="s">
        <v>1115</v>
      </c>
      <c r="C30" s="11">
        <v>1131</v>
      </c>
      <c r="D30" s="494">
        <v>92647.99</v>
      </c>
      <c r="E30" s="18" t="s">
        <v>289</v>
      </c>
      <c r="F30" s="80">
        <v>92647.99</v>
      </c>
      <c r="G30" s="21" t="s">
        <v>888</v>
      </c>
      <c r="H30" s="460"/>
      <c r="I30" s="471"/>
      <c r="J30" s="518">
        <v>92647.99</v>
      </c>
      <c r="K30" s="84"/>
    </row>
    <row r="31" spans="1:11" ht="15.75">
      <c r="A31" s="15">
        <v>14</v>
      </c>
      <c r="B31" s="519" t="s">
        <v>569</v>
      </c>
      <c r="C31" s="241">
        <v>1131</v>
      </c>
      <c r="D31" s="495">
        <v>30081.36</v>
      </c>
      <c r="E31" s="242" t="s">
        <v>289</v>
      </c>
      <c r="F31" s="82">
        <v>30081.36</v>
      </c>
      <c r="G31" s="21" t="s">
        <v>888</v>
      </c>
      <c r="H31" s="465" t="s">
        <v>765</v>
      </c>
      <c r="I31" s="471"/>
      <c r="J31" s="256"/>
      <c r="K31" s="84"/>
    </row>
    <row r="32" spans="1:11" ht="27" customHeight="1">
      <c r="A32" s="11">
        <v>15</v>
      </c>
      <c r="B32" s="519" t="s">
        <v>1118</v>
      </c>
      <c r="C32" s="11">
        <v>1131</v>
      </c>
      <c r="D32" s="494">
        <v>2930.16</v>
      </c>
      <c r="E32" s="18" t="s">
        <v>289</v>
      </c>
      <c r="F32" s="80">
        <v>2930.16</v>
      </c>
      <c r="G32" s="21" t="s">
        <v>649</v>
      </c>
      <c r="H32" s="465" t="s">
        <v>354</v>
      </c>
      <c r="I32" s="471"/>
      <c r="J32" s="256"/>
      <c r="K32" s="84"/>
    </row>
    <row r="33" spans="1:11" ht="15.75">
      <c r="A33" s="15">
        <v>16</v>
      </c>
      <c r="B33" s="519" t="s">
        <v>1119</v>
      </c>
      <c r="C33" s="11">
        <v>1131</v>
      </c>
      <c r="D33" s="494">
        <v>9320</v>
      </c>
      <c r="E33" s="18" t="s">
        <v>289</v>
      </c>
      <c r="F33" s="80">
        <v>9320</v>
      </c>
      <c r="G33" s="21" t="s">
        <v>887</v>
      </c>
      <c r="H33" s="460"/>
      <c r="I33" s="471"/>
      <c r="J33" s="256"/>
      <c r="K33" s="84"/>
    </row>
    <row r="34" spans="1:11" ht="15.75">
      <c r="A34" s="11">
        <v>17</v>
      </c>
      <c r="B34" s="519" t="s">
        <v>1120</v>
      </c>
      <c r="C34" s="11">
        <v>1131</v>
      </c>
      <c r="D34" s="494">
        <v>98978.65</v>
      </c>
      <c r="E34" s="18" t="s">
        <v>289</v>
      </c>
      <c r="F34" s="80">
        <v>98978.65</v>
      </c>
      <c r="G34" s="21" t="s">
        <v>1163</v>
      </c>
      <c r="H34" s="485" t="s">
        <v>766</v>
      </c>
      <c r="I34" s="471"/>
      <c r="J34" s="256"/>
      <c r="K34" s="84"/>
    </row>
    <row r="35" spans="1:11" ht="24" customHeight="1">
      <c r="A35" s="15">
        <v>18</v>
      </c>
      <c r="B35" s="519" t="s">
        <v>1121</v>
      </c>
      <c r="C35" s="11">
        <v>1131</v>
      </c>
      <c r="D35" s="494">
        <v>75906.78</v>
      </c>
      <c r="E35" s="18" t="s">
        <v>289</v>
      </c>
      <c r="F35" s="80">
        <v>75906.78</v>
      </c>
      <c r="G35" s="21" t="s">
        <v>888</v>
      </c>
      <c r="H35" s="465" t="s">
        <v>355</v>
      </c>
      <c r="I35" s="471"/>
      <c r="J35" s="256"/>
      <c r="K35" s="84"/>
    </row>
    <row r="36" spans="1:11" ht="15.75" customHeight="1">
      <c r="A36" s="11">
        <v>19</v>
      </c>
      <c r="B36" s="21" t="s">
        <v>1122</v>
      </c>
      <c r="C36" s="11">
        <v>1131</v>
      </c>
      <c r="D36" s="494">
        <v>51569.43</v>
      </c>
      <c r="E36" s="18" t="s">
        <v>289</v>
      </c>
      <c r="F36" s="80">
        <v>51569.43</v>
      </c>
      <c r="G36" s="21" t="s">
        <v>888</v>
      </c>
      <c r="H36" s="465" t="s">
        <v>767</v>
      </c>
      <c r="I36" s="471"/>
      <c r="J36" s="256"/>
      <c r="K36" s="84"/>
    </row>
    <row r="37" spans="1:11" ht="30.75" customHeight="1">
      <c r="A37" s="15">
        <v>20</v>
      </c>
      <c r="B37" s="21" t="s">
        <v>1124</v>
      </c>
      <c r="C37" s="11">
        <v>1131</v>
      </c>
      <c r="D37" s="496">
        <v>94614.79</v>
      </c>
      <c r="E37" s="18" t="s">
        <v>289</v>
      </c>
      <c r="F37" s="80">
        <v>94614.79</v>
      </c>
      <c r="G37" s="21" t="s">
        <v>888</v>
      </c>
      <c r="H37" s="461" t="s">
        <v>105</v>
      </c>
      <c r="I37" s="471"/>
      <c r="J37" s="256"/>
      <c r="K37" s="84"/>
    </row>
    <row r="38" spans="1:11" ht="16.5" customHeight="1">
      <c r="A38" s="11">
        <v>21</v>
      </c>
      <c r="B38" s="21" t="s">
        <v>1125</v>
      </c>
      <c r="C38" s="11">
        <v>1131</v>
      </c>
      <c r="D38" s="494">
        <v>98261.86</v>
      </c>
      <c r="E38" s="18" t="s">
        <v>289</v>
      </c>
      <c r="F38" s="80">
        <v>98261.86</v>
      </c>
      <c r="G38" s="21" t="s">
        <v>887</v>
      </c>
      <c r="H38" s="465" t="s">
        <v>356</v>
      </c>
      <c r="I38" s="471"/>
      <c r="J38" s="256"/>
      <c r="K38" s="84"/>
    </row>
    <row r="39" spans="1:11" ht="19.5" customHeight="1">
      <c r="A39" s="15">
        <v>22</v>
      </c>
      <c r="B39" s="519" t="s">
        <v>1126</v>
      </c>
      <c r="C39" s="241">
        <v>1131</v>
      </c>
      <c r="D39" s="495">
        <v>16728.88</v>
      </c>
      <c r="E39" s="242" t="s">
        <v>289</v>
      </c>
      <c r="F39" s="82">
        <v>16728.88</v>
      </c>
      <c r="G39" s="21" t="s">
        <v>888</v>
      </c>
      <c r="H39" s="465" t="s">
        <v>357</v>
      </c>
      <c r="I39" s="472"/>
      <c r="J39" s="256"/>
      <c r="K39" s="84"/>
    </row>
    <row r="40" spans="1:11" ht="18" customHeight="1">
      <c r="A40" s="11">
        <v>23</v>
      </c>
      <c r="B40" s="519" t="s">
        <v>122</v>
      </c>
      <c r="C40" s="11">
        <v>1131</v>
      </c>
      <c r="D40" s="494">
        <v>98993.86</v>
      </c>
      <c r="E40" s="18" t="s">
        <v>289</v>
      </c>
      <c r="F40" s="80">
        <v>98993.86</v>
      </c>
      <c r="G40" s="21" t="s">
        <v>956</v>
      </c>
      <c r="H40" s="460"/>
      <c r="I40" s="471"/>
      <c r="J40" s="256"/>
      <c r="K40" s="84"/>
    </row>
    <row r="41" spans="1:11" ht="15" customHeight="1">
      <c r="A41" s="15">
        <v>24</v>
      </c>
      <c r="B41" s="21" t="s">
        <v>1129</v>
      </c>
      <c r="C41" s="241">
        <v>1131</v>
      </c>
      <c r="D41" s="495">
        <v>36572.42</v>
      </c>
      <c r="E41" s="343" t="s">
        <v>289</v>
      </c>
      <c r="F41" s="340">
        <v>36572.42</v>
      </c>
      <c r="G41" s="21" t="s">
        <v>888</v>
      </c>
      <c r="H41" s="465" t="s">
        <v>358</v>
      </c>
      <c r="I41" s="471"/>
      <c r="J41" s="256"/>
      <c r="K41" s="84"/>
    </row>
    <row r="42" spans="1:10" ht="18.75" customHeight="1">
      <c r="A42" s="11">
        <v>25</v>
      </c>
      <c r="B42" s="519" t="s">
        <v>1130</v>
      </c>
      <c r="C42" s="11">
        <v>1131</v>
      </c>
      <c r="D42" s="494">
        <v>30575.68</v>
      </c>
      <c r="E42" s="350" t="s">
        <v>289</v>
      </c>
      <c r="F42" s="349">
        <v>30575.68</v>
      </c>
      <c r="G42" s="21" t="s">
        <v>586</v>
      </c>
      <c r="H42" s="465" t="s">
        <v>359</v>
      </c>
      <c r="I42" s="471"/>
      <c r="J42" s="256"/>
    </row>
    <row r="43" spans="1:10" ht="19.5" customHeight="1">
      <c r="A43" s="15">
        <v>26</v>
      </c>
      <c r="B43" s="49" t="s">
        <v>1131</v>
      </c>
      <c r="C43" s="11">
        <v>1131</v>
      </c>
      <c r="D43" s="494">
        <v>8620.8</v>
      </c>
      <c r="E43" s="350" t="s">
        <v>289</v>
      </c>
      <c r="F43" s="349">
        <v>8620.8</v>
      </c>
      <c r="G43" s="21" t="s">
        <v>958</v>
      </c>
      <c r="H43" s="465" t="s">
        <v>359</v>
      </c>
      <c r="I43" s="471"/>
      <c r="J43" s="256"/>
    </row>
    <row r="44" spans="1:10" ht="18" customHeight="1">
      <c r="A44" s="11">
        <v>27</v>
      </c>
      <c r="B44" s="26" t="s">
        <v>1132</v>
      </c>
      <c r="C44" s="11">
        <v>1131</v>
      </c>
      <c r="D44" s="378">
        <v>67030.62</v>
      </c>
      <c r="E44" s="350" t="s">
        <v>289</v>
      </c>
      <c r="F44" s="349">
        <v>67030.62</v>
      </c>
      <c r="G44" s="21" t="s">
        <v>1161</v>
      </c>
      <c r="H44" s="465" t="s">
        <v>768</v>
      </c>
      <c r="I44" s="471"/>
      <c r="J44" s="256"/>
    </row>
    <row r="45" spans="1:10" s="244" customFormat="1" ht="15.75" customHeight="1">
      <c r="A45" s="15">
        <v>28</v>
      </c>
      <c r="B45" s="26" t="s">
        <v>614</v>
      </c>
      <c r="C45" s="25">
        <v>1131</v>
      </c>
      <c r="D45" s="496">
        <v>4715.04</v>
      </c>
      <c r="E45" s="390" t="s">
        <v>289</v>
      </c>
      <c r="F45" s="360">
        <v>4715.04</v>
      </c>
      <c r="G45" s="21" t="s">
        <v>888</v>
      </c>
      <c r="H45" s="465" t="s">
        <v>360</v>
      </c>
      <c r="I45" s="472"/>
      <c r="J45" s="429"/>
    </row>
    <row r="46" spans="1:10" s="244" customFormat="1" ht="18" customHeight="1">
      <c r="A46" s="11">
        <v>29</v>
      </c>
      <c r="B46" s="26" t="s">
        <v>620</v>
      </c>
      <c r="C46" s="25">
        <v>1131</v>
      </c>
      <c r="D46" s="497">
        <v>98773.76</v>
      </c>
      <c r="E46" s="52" t="s">
        <v>289</v>
      </c>
      <c r="F46" s="497">
        <v>98773.76</v>
      </c>
      <c r="G46" s="21" t="s">
        <v>888</v>
      </c>
      <c r="H46" s="465" t="s">
        <v>721</v>
      </c>
      <c r="I46" s="472"/>
      <c r="J46" s="429"/>
    </row>
    <row r="47" spans="1:10" s="244" customFormat="1" ht="15.75" customHeight="1">
      <c r="A47" s="15">
        <v>30</v>
      </c>
      <c r="B47" s="26" t="s">
        <v>590</v>
      </c>
      <c r="C47" s="25">
        <v>1131</v>
      </c>
      <c r="D47" s="497">
        <v>15342.88</v>
      </c>
      <c r="E47" s="52" t="s">
        <v>289</v>
      </c>
      <c r="F47" s="58">
        <v>15342.88</v>
      </c>
      <c r="G47" s="26" t="s">
        <v>888</v>
      </c>
      <c r="H47" s="462"/>
      <c r="I47" s="473" t="s">
        <v>105</v>
      </c>
      <c r="J47" s="429"/>
    </row>
    <row r="48" spans="1:10" ht="15.75">
      <c r="A48" s="11">
        <v>31</v>
      </c>
      <c r="B48" s="26" t="s">
        <v>595</v>
      </c>
      <c r="C48" s="11">
        <v>1131</v>
      </c>
      <c r="D48" s="494">
        <v>834</v>
      </c>
      <c r="E48" s="18" t="s">
        <v>289</v>
      </c>
      <c r="F48" s="80">
        <v>834</v>
      </c>
      <c r="G48" s="21" t="s">
        <v>890</v>
      </c>
      <c r="H48" s="485" t="s">
        <v>769</v>
      </c>
      <c r="I48" s="474"/>
      <c r="J48" s="256"/>
    </row>
    <row r="49" spans="1:10" ht="25.5">
      <c r="A49" s="15">
        <v>32</v>
      </c>
      <c r="B49" s="26" t="s">
        <v>596</v>
      </c>
      <c r="C49" s="11">
        <v>1131</v>
      </c>
      <c r="D49" s="378">
        <v>25890.97</v>
      </c>
      <c r="E49" s="18" t="s">
        <v>289</v>
      </c>
      <c r="F49" s="80">
        <v>25890.97</v>
      </c>
      <c r="G49" s="21" t="s">
        <v>1161</v>
      </c>
      <c r="H49" s="463" t="s">
        <v>582</v>
      </c>
      <c r="I49" s="471"/>
      <c r="J49" s="256"/>
    </row>
    <row r="50" spans="1:10" ht="25.5">
      <c r="A50" s="11">
        <v>33</v>
      </c>
      <c r="B50" s="26" t="s">
        <v>136</v>
      </c>
      <c r="C50" s="11">
        <v>1131</v>
      </c>
      <c r="D50" s="378">
        <v>23584.5</v>
      </c>
      <c r="E50" s="18" t="s">
        <v>289</v>
      </c>
      <c r="F50" s="80">
        <v>23584.5</v>
      </c>
      <c r="G50" s="21" t="s">
        <v>888</v>
      </c>
      <c r="H50" s="460"/>
      <c r="I50" s="471"/>
      <c r="J50" s="256"/>
    </row>
    <row r="51" spans="1:10" ht="15.75">
      <c r="A51" s="15">
        <v>34</v>
      </c>
      <c r="B51" s="49" t="s">
        <v>637</v>
      </c>
      <c r="C51" s="11">
        <v>1131</v>
      </c>
      <c r="D51" s="378">
        <v>3299.1</v>
      </c>
      <c r="E51" s="18" t="s">
        <v>289</v>
      </c>
      <c r="F51" s="80">
        <v>3299.1</v>
      </c>
      <c r="G51" s="21" t="s">
        <v>890</v>
      </c>
      <c r="H51" s="465" t="s">
        <v>361</v>
      </c>
      <c r="I51" s="471"/>
      <c r="J51" s="256"/>
    </row>
    <row r="52" spans="1:10" ht="15.75">
      <c r="A52" s="11">
        <v>35</v>
      </c>
      <c r="B52" s="26" t="s">
        <v>597</v>
      </c>
      <c r="C52" s="11">
        <v>1131</v>
      </c>
      <c r="D52" s="378">
        <v>660</v>
      </c>
      <c r="E52" s="18" t="s">
        <v>289</v>
      </c>
      <c r="F52" s="80">
        <v>660</v>
      </c>
      <c r="G52" s="21" t="s">
        <v>890</v>
      </c>
      <c r="H52" s="465" t="s">
        <v>362</v>
      </c>
      <c r="I52" s="471"/>
      <c r="J52" s="256"/>
    </row>
    <row r="53" spans="1:10" ht="25.5">
      <c r="A53" s="15">
        <v>36</v>
      </c>
      <c r="B53" s="305" t="s">
        <v>639</v>
      </c>
      <c r="C53" s="11">
        <v>1131</v>
      </c>
      <c r="D53" s="378">
        <v>34216.4</v>
      </c>
      <c r="E53" s="18" t="s">
        <v>289</v>
      </c>
      <c r="F53" s="80">
        <v>34216.4</v>
      </c>
      <c r="G53" s="21" t="s">
        <v>890</v>
      </c>
      <c r="H53" s="485" t="s">
        <v>667</v>
      </c>
      <c r="I53" s="475"/>
      <c r="J53" s="256"/>
    </row>
    <row r="54" spans="1:10" ht="25.5">
      <c r="A54" s="11">
        <v>37</v>
      </c>
      <c r="B54" s="49" t="s">
        <v>121</v>
      </c>
      <c r="C54" s="11">
        <v>1131</v>
      </c>
      <c r="D54" s="378">
        <v>91351.78</v>
      </c>
      <c r="E54" s="18" t="s">
        <v>289</v>
      </c>
      <c r="F54" s="80">
        <v>91351.78</v>
      </c>
      <c r="G54" s="21" t="s">
        <v>888</v>
      </c>
      <c r="H54" s="460"/>
      <c r="I54" s="476"/>
      <c r="J54" s="256"/>
    </row>
    <row r="55" spans="1:10" ht="15.75">
      <c r="A55" s="15">
        <v>38</v>
      </c>
      <c r="B55" s="49" t="s">
        <v>567</v>
      </c>
      <c r="C55" s="11">
        <v>1131</v>
      </c>
      <c r="D55" s="378">
        <v>7515.6</v>
      </c>
      <c r="E55" s="18" t="s">
        <v>289</v>
      </c>
      <c r="F55" s="80">
        <v>7515.6</v>
      </c>
      <c r="G55" s="21" t="s">
        <v>890</v>
      </c>
      <c r="H55" s="465" t="s">
        <v>363</v>
      </c>
      <c r="I55" s="471"/>
      <c r="J55" s="256"/>
    </row>
    <row r="56" spans="1:10" ht="15.75">
      <c r="A56" s="11">
        <v>39</v>
      </c>
      <c r="B56" s="49" t="s">
        <v>568</v>
      </c>
      <c r="C56" s="11">
        <v>1131</v>
      </c>
      <c r="D56" s="378">
        <v>400</v>
      </c>
      <c r="E56" s="18" t="s">
        <v>289</v>
      </c>
      <c r="F56" s="80">
        <v>400</v>
      </c>
      <c r="G56" s="21" t="s">
        <v>890</v>
      </c>
      <c r="H56" s="465" t="s">
        <v>722</v>
      </c>
      <c r="I56" s="471"/>
      <c r="J56" s="256"/>
    </row>
    <row r="57" spans="1:10" ht="15.75">
      <c r="A57" s="15">
        <v>40</v>
      </c>
      <c r="B57" s="49" t="s">
        <v>575</v>
      </c>
      <c r="C57" s="11">
        <v>1131</v>
      </c>
      <c r="D57" s="378">
        <v>702</v>
      </c>
      <c r="E57" s="18" t="s">
        <v>289</v>
      </c>
      <c r="F57" s="80">
        <v>702</v>
      </c>
      <c r="G57" s="21" t="s">
        <v>890</v>
      </c>
      <c r="H57" s="461" t="s">
        <v>585</v>
      </c>
      <c r="I57" s="471"/>
      <c r="J57" s="256"/>
    </row>
    <row r="58" spans="1:10" ht="15.75">
      <c r="A58" s="11">
        <v>41</v>
      </c>
      <c r="B58" s="305" t="s">
        <v>922</v>
      </c>
      <c r="C58" s="11">
        <v>1131</v>
      </c>
      <c r="D58" s="378">
        <v>29994.42</v>
      </c>
      <c r="E58" s="18" t="s">
        <v>289</v>
      </c>
      <c r="F58" s="80">
        <v>29994.42</v>
      </c>
      <c r="G58" s="21" t="s">
        <v>888</v>
      </c>
      <c r="H58" s="465" t="s">
        <v>751</v>
      </c>
      <c r="I58" s="471" t="s">
        <v>666</v>
      </c>
      <c r="J58" s="256"/>
    </row>
    <row r="59" spans="1:10" ht="15.75" customHeight="1">
      <c r="A59" s="15">
        <v>42</v>
      </c>
      <c r="B59" s="305" t="s">
        <v>923</v>
      </c>
      <c r="C59" s="11">
        <v>1131</v>
      </c>
      <c r="D59" s="378">
        <v>3446</v>
      </c>
      <c r="E59" s="18" t="s">
        <v>289</v>
      </c>
      <c r="F59" s="80">
        <v>3446</v>
      </c>
      <c r="G59" s="21" t="s">
        <v>890</v>
      </c>
      <c r="H59" s="465" t="s">
        <v>723</v>
      </c>
      <c r="I59" s="471"/>
      <c r="J59" s="256"/>
    </row>
    <row r="60" spans="1:10" ht="15.75" customHeight="1">
      <c r="A60" s="11">
        <v>43</v>
      </c>
      <c r="B60" s="305" t="s">
        <v>1160</v>
      </c>
      <c r="C60" s="11">
        <v>1131</v>
      </c>
      <c r="D60" s="378">
        <v>1188</v>
      </c>
      <c r="E60" s="18" t="s">
        <v>289</v>
      </c>
      <c r="F60" s="80">
        <v>1188</v>
      </c>
      <c r="G60" s="21" t="s">
        <v>890</v>
      </c>
      <c r="H60" s="485" t="s">
        <v>769</v>
      </c>
      <c r="I60" s="471"/>
      <c r="J60" s="256"/>
    </row>
    <row r="61" spans="1:10" ht="15.75" customHeight="1">
      <c r="A61" s="15">
        <v>44</v>
      </c>
      <c r="B61" s="21" t="s">
        <v>126</v>
      </c>
      <c r="C61" s="11">
        <v>1131</v>
      </c>
      <c r="D61" s="378">
        <v>10077.55</v>
      </c>
      <c r="E61" s="18" t="s">
        <v>289</v>
      </c>
      <c r="F61" s="80">
        <v>10077.55</v>
      </c>
      <c r="G61" s="21" t="s">
        <v>890</v>
      </c>
      <c r="H61" s="465" t="s">
        <v>356</v>
      </c>
      <c r="I61" s="477" t="s">
        <v>989</v>
      </c>
      <c r="J61" s="256"/>
    </row>
    <row r="62" spans="1:10" ht="15.75">
      <c r="A62" s="11">
        <v>45</v>
      </c>
      <c r="B62" s="305" t="s">
        <v>140</v>
      </c>
      <c r="C62" s="11">
        <v>1131</v>
      </c>
      <c r="D62" s="378">
        <v>1140</v>
      </c>
      <c r="E62" s="18" t="s">
        <v>289</v>
      </c>
      <c r="F62" s="80">
        <v>1140</v>
      </c>
      <c r="G62" s="21" t="s">
        <v>890</v>
      </c>
      <c r="H62" s="461" t="s">
        <v>585</v>
      </c>
      <c r="I62" s="471"/>
      <c r="J62" s="256"/>
    </row>
    <row r="63" spans="1:10" ht="15.75">
      <c r="A63" s="15">
        <v>46</v>
      </c>
      <c r="B63" s="305" t="s">
        <v>752</v>
      </c>
      <c r="C63" s="11">
        <v>1131</v>
      </c>
      <c r="D63" s="378">
        <v>8749.98</v>
      </c>
      <c r="E63" s="18" t="s">
        <v>289</v>
      </c>
      <c r="F63" s="80">
        <v>8749.98</v>
      </c>
      <c r="G63" s="21" t="s">
        <v>890</v>
      </c>
      <c r="H63" s="461" t="s">
        <v>585</v>
      </c>
      <c r="I63" s="471"/>
      <c r="J63" s="256"/>
    </row>
    <row r="64" spans="1:10" ht="15.75">
      <c r="A64" s="11">
        <v>47</v>
      </c>
      <c r="B64" s="305" t="s">
        <v>662</v>
      </c>
      <c r="C64" s="11">
        <v>1131</v>
      </c>
      <c r="D64" s="378">
        <v>7085</v>
      </c>
      <c r="E64" s="18" t="s">
        <v>289</v>
      </c>
      <c r="F64" s="80">
        <v>7085</v>
      </c>
      <c r="G64" s="21" t="s">
        <v>890</v>
      </c>
      <c r="H64" s="465" t="s">
        <v>724</v>
      </c>
      <c r="I64" s="471"/>
      <c r="J64" s="256"/>
    </row>
    <row r="65" spans="1:10" ht="15.75">
      <c r="A65" s="15">
        <v>48</v>
      </c>
      <c r="B65" s="305" t="s">
        <v>665</v>
      </c>
      <c r="C65" s="11">
        <v>1131</v>
      </c>
      <c r="D65" s="378">
        <v>18720</v>
      </c>
      <c r="E65" s="18" t="s">
        <v>289</v>
      </c>
      <c r="F65" s="80">
        <v>18720</v>
      </c>
      <c r="G65" s="21" t="s">
        <v>890</v>
      </c>
      <c r="H65" s="486" t="s">
        <v>353</v>
      </c>
      <c r="I65" s="471" t="s">
        <v>762</v>
      </c>
      <c r="J65" s="256"/>
    </row>
    <row r="66" spans="1:10" ht="15.75">
      <c r="A66" s="11">
        <v>49</v>
      </c>
      <c r="B66" s="305" t="s">
        <v>225</v>
      </c>
      <c r="C66" s="11">
        <v>1131</v>
      </c>
      <c r="D66" s="378">
        <v>1840.39</v>
      </c>
      <c r="E66" s="18" t="s">
        <v>289</v>
      </c>
      <c r="F66" s="80"/>
      <c r="G66" s="21"/>
      <c r="H66" s="460"/>
      <c r="I66" s="471"/>
      <c r="J66" s="256"/>
    </row>
    <row r="67" spans="1:9" s="540" customFormat="1" ht="16.5" customHeight="1">
      <c r="A67" s="551"/>
      <c r="B67" s="536" t="s">
        <v>1133</v>
      </c>
      <c r="C67" s="537">
        <v>1131</v>
      </c>
      <c r="D67" s="552">
        <f>SUM(D18:D66)</f>
        <v>1332000</v>
      </c>
      <c r="E67" s="531" t="s">
        <v>289</v>
      </c>
      <c r="F67" s="553">
        <f>SUM(F18:F66)</f>
        <v>1331659.61</v>
      </c>
      <c r="G67" s="554"/>
      <c r="H67" s="550"/>
      <c r="I67" s="555"/>
    </row>
    <row r="68" spans="1:9" ht="25.5" hidden="1">
      <c r="A68" s="15"/>
      <c r="B68" s="504" t="s">
        <v>623</v>
      </c>
      <c r="C68" s="23">
        <v>1131</v>
      </c>
      <c r="D68" s="505">
        <f>SUM(D69)</f>
        <v>379655</v>
      </c>
      <c r="E68" s="506" t="s">
        <v>289</v>
      </c>
      <c r="F68" s="85">
        <f>SUM(F69)</f>
        <v>379655</v>
      </c>
      <c r="G68" s="507"/>
      <c r="H68" s="460"/>
      <c r="I68" s="256"/>
    </row>
    <row r="69" spans="1:9" ht="44.25" customHeight="1" hidden="1">
      <c r="A69" s="400"/>
      <c r="B69" s="500" t="s">
        <v>1023</v>
      </c>
      <c r="C69" s="501">
        <v>1131</v>
      </c>
      <c r="D69" s="502">
        <v>379655</v>
      </c>
      <c r="E69" s="480" t="s">
        <v>289</v>
      </c>
      <c r="F69" s="387">
        <v>379655</v>
      </c>
      <c r="G69" s="456" t="s">
        <v>888</v>
      </c>
      <c r="H69" s="503" t="s">
        <v>356</v>
      </c>
      <c r="I69" s="256"/>
    </row>
    <row r="70" spans="1:9" ht="18" customHeight="1" hidden="1">
      <c r="A70" s="15"/>
      <c r="B70" s="135" t="s">
        <v>1028</v>
      </c>
      <c r="C70" s="23">
        <v>1131</v>
      </c>
      <c r="D70" s="267">
        <f>SUM(D67:D68)</f>
        <v>1711655</v>
      </c>
      <c r="E70" s="18" t="s">
        <v>289</v>
      </c>
      <c r="F70" s="85">
        <f>SUM(F67,F68)</f>
        <v>1711314.61</v>
      </c>
      <c r="G70" s="171"/>
      <c r="H70" s="460"/>
      <c r="I70" s="430"/>
    </row>
    <row r="71" spans="1:10" ht="20.25" customHeight="1" hidden="1" thickBot="1">
      <c r="A71" s="232"/>
      <c r="B71" s="213" t="s">
        <v>1024</v>
      </c>
      <c r="C71" s="233">
        <v>1131</v>
      </c>
      <c r="D71" s="272">
        <v>1712000</v>
      </c>
      <c r="E71" s="108" t="s">
        <v>289</v>
      </c>
      <c r="F71" s="151"/>
      <c r="G71" s="436"/>
      <c r="H71" s="460"/>
      <c r="I71" s="431"/>
      <c r="J71" s="328"/>
    </row>
    <row r="72" spans="1:8" ht="24.75" customHeight="1">
      <c r="A72" s="1790" t="s">
        <v>483</v>
      </c>
      <c r="B72" s="1790"/>
      <c r="C72" s="1790"/>
      <c r="D72" s="1790"/>
      <c r="E72" s="1790"/>
      <c r="F72" s="144"/>
      <c r="G72" s="437"/>
      <c r="H72" s="458"/>
    </row>
    <row r="73" spans="1:9" s="244" customFormat="1" ht="15.75" customHeight="1">
      <c r="A73" s="25">
        <v>50</v>
      </c>
      <c r="B73" s="26" t="s">
        <v>615</v>
      </c>
      <c r="C73" s="25">
        <v>1134</v>
      </c>
      <c r="D73" s="275">
        <v>5462</v>
      </c>
      <c r="E73" s="52" t="s">
        <v>289</v>
      </c>
      <c r="F73" s="58">
        <v>5462</v>
      </c>
      <c r="G73" s="195" t="s">
        <v>888</v>
      </c>
      <c r="H73" s="465" t="s">
        <v>674</v>
      </c>
      <c r="I73" s="248" t="s">
        <v>732</v>
      </c>
    </row>
    <row r="74" spans="1:9" ht="31.5" customHeight="1">
      <c r="A74" s="25">
        <v>51</v>
      </c>
      <c r="B74" s="26" t="s">
        <v>668</v>
      </c>
      <c r="C74" s="25">
        <v>1134</v>
      </c>
      <c r="D74" s="275">
        <v>98922.08</v>
      </c>
      <c r="E74" s="52" t="s">
        <v>289</v>
      </c>
      <c r="F74" s="58">
        <v>98922.08</v>
      </c>
      <c r="G74" s="195" t="s">
        <v>888</v>
      </c>
      <c r="H74" s="463" t="s">
        <v>727</v>
      </c>
      <c r="I74" s="401" t="s">
        <v>710</v>
      </c>
    </row>
    <row r="75" spans="1:9" ht="26.25" customHeight="1">
      <c r="A75" s="25">
        <v>52</v>
      </c>
      <c r="B75" s="26" t="s">
        <v>1134</v>
      </c>
      <c r="C75" s="25">
        <v>1134</v>
      </c>
      <c r="D75" s="58">
        <v>68862</v>
      </c>
      <c r="E75" s="52" t="s">
        <v>289</v>
      </c>
      <c r="F75" s="58">
        <v>68862</v>
      </c>
      <c r="G75" s="195" t="s">
        <v>888</v>
      </c>
      <c r="H75" s="465" t="s">
        <v>679</v>
      </c>
      <c r="I75" s="401" t="s">
        <v>685</v>
      </c>
    </row>
    <row r="76" spans="1:9" ht="15.75">
      <c r="A76" s="25">
        <v>53</v>
      </c>
      <c r="B76" s="49" t="s">
        <v>1137</v>
      </c>
      <c r="C76" s="25">
        <v>1134</v>
      </c>
      <c r="D76" s="275">
        <v>48438</v>
      </c>
      <c r="E76" s="52" t="s">
        <v>289</v>
      </c>
      <c r="F76" s="58">
        <v>48438</v>
      </c>
      <c r="G76" s="195" t="s">
        <v>887</v>
      </c>
      <c r="H76" s="465" t="s">
        <v>726</v>
      </c>
      <c r="I76" s="401"/>
    </row>
    <row r="77" spans="1:10" ht="15.75">
      <c r="A77" s="25">
        <v>54</v>
      </c>
      <c r="B77" s="240" t="s">
        <v>1138</v>
      </c>
      <c r="C77" s="241">
        <v>1134</v>
      </c>
      <c r="D77" s="269">
        <v>62000</v>
      </c>
      <c r="E77" s="242" t="s">
        <v>289</v>
      </c>
      <c r="F77" s="340">
        <v>61275.54</v>
      </c>
      <c r="G77" s="195" t="s">
        <v>888</v>
      </c>
      <c r="H77" s="465" t="s">
        <v>728</v>
      </c>
      <c r="J77" s="401">
        <f>D77-F77</f>
        <v>724.4599999999991</v>
      </c>
    </row>
    <row r="78" spans="1:9" ht="43.5" customHeight="1">
      <c r="A78" s="25">
        <v>55</v>
      </c>
      <c r="B78" s="49" t="s">
        <v>1139</v>
      </c>
      <c r="C78" s="25">
        <v>1134</v>
      </c>
      <c r="D78" s="275">
        <v>97200</v>
      </c>
      <c r="E78" s="52" t="s">
        <v>289</v>
      </c>
      <c r="F78" s="58">
        <v>97200</v>
      </c>
      <c r="G78" s="195" t="s">
        <v>888</v>
      </c>
      <c r="H78" s="465" t="s">
        <v>686</v>
      </c>
      <c r="I78" s="487"/>
    </row>
    <row r="79" spans="1:9" ht="19.5" customHeight="1">
      <c r="A79" s="25">
        <v>56</v>
      </c>
      <c r="B79" s="49" t="s">
        <v>1140</v>
      </c>
      <c r="C79" s="25">
        <v>1134</v>
      </c>
      <c r="D79" s="58">
        <v>68205.84</v>
      </c>
      <c r="E79" s="52" t="s">
        <v>289</v>
      </c>
      <c r="F79" s="58">
        <v>68205.84</v>
      </c>
      <c r="G79" s="195" t="s">
        <v>888</v>
      </c>
      <c r="H79" s="462" t="s">
        <v>687</v>
      </c>
      <c r="I79" s="401"/>
    </row>
    <row r="80" spans="1:11" ht="24.75" customHeight="1">
      <c r="A80" s="25">
        <v>57</v>
      </c>
      <c r="B80" s="49" t="s">
        <v>399</v>
      </c>
      <c r="C80" s="25">
        <v>1134</v>
      </c>
      <c r="D80" s="275">
        <v>5660</v>
      </c>
      <c r="E80" s="52" t="s">
        <v>289</v>
      </c>
      <c r="F80" s="58">
        <v>5660</v>
      </c>
      <c r="G80" s="171" t="s">
        <v>924</v>
      </c>
      <c r="H80" s="465" t="s">
        <v>730</v>
      </c>
      <c r="I80" s="487" t="s">
        <v>731</v>
      </c>
      <c r="K80" s="589"/>
    </row>
    <row r="81" spans="1:9" ht="20.25" customHeight="1">
      <c r="A81" s="25">
        <v>58</v>
      </c>
      <c r="B81" s="49" t="s">
        <v>397</v>
      </c>
      <c r="C81" s="25">
        <v>1134</v>
      </c>
      <c r="D81" s="275">
        <v>11060.06</v>
      </c>
      <c r="E81" s="52" t="s">
        <v>289</v>
      </c>
      <c r="F81" s="58">
        <v>11060.06</v>
      </c>
      <c r="G81" s="195" t="s">
        <v>890</v>
      </c>
      <c r="H81" s="465" t="s">
        <v>732</v>
      </c>
      <c r="I81" s="401"/>
    </row>
    <row r="82" spans="1:10" s="244" customFormat="1" ht="20.25" customHeight="1">
      <c r="A82" s="25">
        <v>59</v>
      </c>
      <c r="B82" s="49" t="s">
        <v>398</v>
      </c>
      <c r="C82" s="25">
        <v>1134</v>
      </c>
      <c r="D82" s="275">
        <v>16500</v>
      </c>
      <c r="E82" s="52" t="s">
        <v>289</v>
      </c>
      <c r="F82" s="58">
        <v>16468.68</v>
      </c>
      <c r="G82" s="195" t="s">
        <v>890</v>
      </c>
      <c r="H82" s="460" t="s">
        <v>669</v>
      </c>
      <c r="J82" s="401"/>
    </row>
    <row r="83" spans="1:10" ht="26.25" customHeight="1">
      <c r="A83" s="25">
        <v>60</v>
      </c>
      <c r="B83" s="240" t="s">
        <v>653</v>
      </c>
      <c r="C83" s="241">
        <v>1134</v>
      </c>
      <c r="D83" s="496">
        <v>58750</v>
      </c>
      <c r="E83" s="242" t="s">
        <v>289</v>
      </c>
      <c r="F83" s="340">
        <v>56188.79</v>
      </c>
      <c r="G83" s="195" t="s">
        <v>890</v>
      </c>
      <c r="H83" s="465" t="s">
        <v>730</v>
      </c>
      <c r="J83" s="401">
        <f>D83-F83</f>
        <v>2561.209999999999</v>
      </c>
    </row>
    <row r="84" spans="1:9" ht="31.5" customHeight="1">
      <c r="A84" s="25">
        <v>61</v>
      </c>
      <c r="B84" s="49" t="s">
        <v>331</v>
      </c>
      <c r="C84" s="25">
        <v>1134</v>
      </c>
      <c r="D84" s="58">
        <v>4272</v>
      </c>
      <c r="E84" s="52" t="s">
        <v>289</v>
      </c>
      <c r="F84" s="360">
        <v>4272</v>
      </c>
      <c r="G84" s="195" t="s">
        <v>888</v>
      </c>
      <c r="H84" s="462" t="s">
        <v>688</v>
      </c>
      <c r="I84" s="401"/>
    </row>
    <row r="85" spans="1:10" ht="16.5" customHeight="1">
      <c r="A85" s="25">
        <v>62</v>
      </c>
      <c r="B85" s="49" t="s">
        <v>1147</v>
      </c>
      <c r="C85" s="25">
        <v>1134</v>
      </c>
      <c r="D85" s="275">
        <v>14200</v>
      </c>
      <c r="E85" s="52" t="s">
        <v>289</v>
      </c>
      <c r="F85" s="360">
        <v>14160.23</v>
      </c>
      <c r="G85" s="195" t="s">
        <v>888</v>
      </c>
      <c r="H85" s="465" t="s">
        <v>670</v>
      </c>
      <c r="J85" s="401"/>
    </row>
    <row r="86" spans="1:10" ht="40.5" customHeight="1">
      <c r="A86" s="25">
        <v>63</v>
      </c>
      <c r="B86" s="243" t="s">
        <v>1148</v>
      </c>
      <c r="C86" s="241">
        <v>1134</v>
      </c>
      <c r="D86" s="340">
        <v>49800</v>
      </c>
      <c r="E86" s="242" t="s">
        <v>289</v>
      </c>
      <c r="F86" s="340">
        <v>45170.6</v>
      </c>
      <c r="G86" s="195" t="s">
        <v>888</v>
      </c>
      <c r="H86" s="462" t="s">
        <v>689</v>
      </c>
      <c r="I86" t="s">
        <v>690</v>
      </c>
      <c r="J86" s="401">
        <f>D86-F86</f>
        <v>4629.4000000000015</v>
      </c>
    </row>
    <row r="87" spans="1:8" ht="19.5" customHeight="1">
      <c r="A87" s="25">
        <v>64</v>
      </c>
      <c r="B87" s="26" t="s">
        <v>754</v>
      </c>
      <c r="C87" s="25">
        <v>1134</v>
      </c>
      <c r="D87" s="58">
        <v>95360</v>
      </c>
      <c r="E87" s="52" t="s">
        <v>289</v>
      </c>
      <c r="F87" s="360">
        <v>95360</v>
      </c>
      <c r="G87" s="195" t="s">
        <v>617</v>
      </c>
      <c r="H87" s="465" t="s">
        <v>677</v>
      </c>
    </row>
    <row r="88" spans="1:8" s="244" customFormat="1" ht="34.5" customHeight="1">
      <c r="A88" s="25">
        <v>65</v>
      </c>
      <c r="B88" s="26" t="s">
        <v>368</v>
      </c>
      <c r="C88" s="25">
        <v>1134</v>
      </c>
      <c r="D88" s="275">
        <v>99063.36</v>
      </c>
      <c r="E88" s="52" t="s">
        <v>289</v>
      </c>
      <c r="F88" s="360">
        <v>99063.36</v>
      </c>
      <c r="G88" s="195" t="s">
        <v>888</v>
      </c>
      <c r="H88" s="465" t="s">
        <v>671</v>
      </c>
    </row>
    <row r="89" spans="1:9" ht="36" customHeight="1">
      <c r="A89" s="25">
        <v>66</v>
      </c>
      <c r="B89" s="26" t="s">
        <v>369</v>
      </c>
      <c r="C89" s="25">
        <v>1134</v>
      </c>
      <c r="D89" s="275">
        <v>99600</v>
      </c>
      <c r="E89" s="52" t="s">
        <v>289</v>
      </c>
      <c r="F89" s="360">
        <v>99600</v>
      </c>
      <c r="G89" s="195" t="s">
        <v>888</v>
      </c>
      <c r="H89" s="462" t="s">
        <v>680</v>
      </c>
      <c r="I89" t="s">
        <v>691</v>
      </c>
    </row>
    <row r="90" spans="1:10" ht="16.5" customHeight="1">
      <c r="A90" s="25">
        <v>67</v>
      </c>
      <c r="B90" s="26" t="s">
        <v>370</v>
      </c>
      <c r="C90" s="25">
        <v>1134</v>
      </c>
      <c r="D90" s="275">
        <v>11600</v>
      </c>
      <c r="E90" s="52" t="s">
        <v>289</v>
      </c>
      <c r="F90" s="360">
        <v>11587.04</v>
      </c>
      <c r="G90" s="195" t="s">
        <v>890</v>
      </c>
      <c r="H90" s="465" t="s">
        <v>672</v>
      </c>
      <c r="J90" s="401"/>
    </row>
    <row r="91" spans="1:10" ht="31.5" customHeight="1">
      <c r="A91" s="25">
        <v>68</v>
      </c>
      <c r="B91" s="26" t="s">
        <v>386</v>
      </c>
      <c r="C91" s="25">
        <v>1134</v>
      </c>
      <c r="D91" s="275">
        <v>11014.04</v>
      </c>
      <c r="E91" s="52" t="s">
        <v>289</v>
      </c>
      <c r="F91" s="360">
        <v>11014.04</v>
      </c>
      <c r="G91" s="195" t="s">
        <v>888</v>
      </c>
      <c r="H91" s="462" t="s">
        <v>690</v>
      </c>
      <c r="J91" s="420"/>
    </row>
    <row r="92" spans="1:8" ht="45.75" customHeight="1">
      <c r="A92" s="25">
        <v>69</v>
      </c>
      <c r="B92" s="26" t="s">
        <v>107</v>
      </c>
      <c r="C92" s="25">
        <v>1134</v>
      </c>
      <c r="D92" s="275">
        <v>96000</v>
      </c>
      <c r="E92" s="52" t="s">
        <v>289</v>
      </c>
      <c r="F92" s="58">
        <v>96000</v>
      </c>
      <c r="G92" s="195" t="s">
        <v>649</v>
      </c>
      <c r="H92" s="465" t="s">
        <v>729</v>
      </c>
    </row>
    <row r="93" spans="1:10" s="244" customFormat="1" ht="24" customHeight="1">
      <c r="A93" s="25">
        <v>70</v>
      </c>
      <c r="B93" s="26" t="s">
        <v>371</v>
      </c>
      <c r="C93" s="25">
        <v>1134</v>
      </c>
      <c r="D93" s="275">
        <v>70309.2</v>
      </c>
      <c r="E93" s="52" t="s">
        <v>289</v>
      </c>
      <c r="F93" s="58">
        <v>70309.2</v>
      </c>
      <c r="G93" s="195" t="s">
        <v>890</v>
      </c>
      <c r="H93" s="465" t="s">
        <v>673</v>
      </c>
      <c r="J93" s="346"/>
    </row>
    <row r="94" spans="1:10" ht="24" customHeight="1">
      <c r="A94" s="25">
        <v>71</v>
      </c>
      <c r="B94" s="243" t="s">
        <v>651</v>
      </c>
      <c r="C94" s="241">
        <v>1134</v>
      </c>
      <c r="D94" s="82">
        <v>60048</v>
      </c>
      <c r="E94" s="242" t="s">
        <v>289</v>
      </c>
      <c r="F94" s="82">
        <v>48810</v>
      </c>
      <c r="G94" s="195" t="s">
        <v>888</v>
      </c>
      <c r="H94" s="463" t="s">
        <v>727</v>
      </c>
      <c r="J94" s="521">
        <f>D94-F94</f>
        <v>11238</v>
      </c>
    </row>
    <row r="95" spans="1:10" ht="24" customHeight="1">
      <c r="A95" s="25">
        <v>72</v>
      </c>
      <c r="B95" s="241" t="s">
        <v>373</v>
      </c>
      <c r="C95" s="241">
        <v>1134</v>
      </c>
      <c r="D95" s="82">
        <v>74000</v>
      </c>
      <c r="E95" s="242" t="s">
        <v>289</v>
      </c>
      <c r="F95" s="82">
        <v>66057.02</v>
      </c>
      <c r="G95" s="171" t="s">
        <v>888</v>
      </c>
      <c r="H95" s="460" t="s">
        <v>692</v>
      </c>
      <c r="I95" t="s">
        <v>690</v>
      </c>
      <c r="J95" s="521">
        <f>D95-F95</f>
        <v>7942.979999999996</v>
      </c>
    </row>
    <row r="96" spans="1:10" s="317" customFormat="1" ht="24" customHeight="1">
      <c r="A96" s="25">
        <v>73</v>
      </c>
      <c r="B96" s="49" t="s">
        <v>99</v>
      </c>
      <c r="C96" s="25">
        <v>1134</v>
      </c>
      <c r="D96" s="275">
        <v>21620.26</v>
      </c>
      <c r="E96" s="52" t="s">
        <v>289</v>
      </c>
      <c r="F96" s="58">
        <v>21620.26</v>
      </c>
      <c r="G96" s="195" t="s">
        <v>890</v>
      </c>
      <c r="H96" s="462"/>
      <c r="J96" s="401"/>
    </row>
    <row r="97" spans="1:9" ht="24" customHeight="1">
      <c r="A97" s="25">
        <v>74</v>
      </c>
      <c r="B97" s="49" t="s">
        <v>377</v>
      </c>
      <c r="C97" s="11">
        <v>1134</v>
      </c>
      <c r="D97" s="80">
        <v>3843.24</v>
      </c>
      <c r="E97" s="18" t="s">
        <v>289</v>
      </c>
      <c r="F97" s="80">
        <v>3843.24</v>
      </c>
      <c r="G97" s="171" t="s">
        <v>888</v>
      </c>
      <c r="H97" s="489" t="s">
        <v>693</v>
      </c>
      <c r="I97" t="s">
        <v>727</v>
      </c>
    </row>
    <row r="98" spans="1:8" ht="24" customHeight="1">
      <c r="A98" s="25">
        <v>75</v>
      </c>
      <c r="B98" s="49" t="s">
        <v>221</v>
      </c>
      <c r="C98" s="25">
        <v>1134</v>
      </c>
      <c r="D98" s="275">
        <v>8037.17</v>
      </c>
      <c r="E98" s="52" t="s">
        <v>289</v>
      </c>
      <c r="F98" s="58">
        <v>8037.17</v>
      </c>
      <c r="G98" s="171" t="s">
        <v>890</v>
      </c>
      <c r="H98" s="465" t="s">
        <v>675</v>
      </c>
    </row>
    <row r="99" spans="1:8" ht="24" customHeight="1">
      <c r="A99" s="25">
        <v>76</v>
      </c>
      <c r="B99" s="21" t="s">
        <v>387</v>
      </c>
      <c r="C99" s="11">
        <v>1134</v>
      </c>
      <c r="D99" s="80">
        <v>99000</v>
      </c>
      <c r="E99" s="18" t="s">
        <v>289</v>
      </c>
      <c r="F99" s="349">
        <v>99000</v>
      </c>
      <c r="G99" s="171" t="s">
        <v>621</v>
      </c>
      <c r="H99" s="460" t="s">
        <v>694</v>
      </c>
    </row>
    <row r="100" spans="1:8" ht="25.5">
      <c r="A100" s="25">
        <v>77</v>
      </c>
      <c r="B100" s="21" t="s">
        <v>222</v>
      </c>
      <c r="C100" s="11">
        <v>1134</v>
      </c>
      <c r="D100" s="80">
        <v>57972</v>
      </c>
      <c r="E100" s="18" t="s">
        <v>289</v>
      </c>
      <c r="F100" s="80">
        <v>57972</v>
      </c>
      <c r="G100" s="171" t="s">
        <v>890</v>
      </c>
      <c r="H100" s="465" t="s">
        <v>676</v>
      </c>
    </row>
    <row r="101" spans="1:10" ht="47.25" customHeight="1">
      <c r="A101" s="25">
        <v>78</v>
      </c>
      <c r="B101" s="26" t="s">
        <v>223</v>
      </c>
      <c r="C101" s="25">
        <v>1134</v>
      </c>
      <c r="D101" s="58">
        <v>93966.81</v>
      </c>
      <c r="E101" s="52" t="s">
        <v>289</v>
      </c>
      <c r="F101" s="58">
        <v>93966.81</v>
      </c>
      <c r="G101" s="171" t="s">
        <v>888</v>
      </c>
      <c r="H101" s="488" t="s">
        <v>571</v>
      </c>
      <c r="I101" s="421"/>
      <c r="J101" s="396"/>
    </row>
    <row r="102" spans="1:10" ht="27" customHeight="1">
      <c r="A102" s="25">
        <v>79</v>
      </c>
      <c r="B102" s="21" t="s">
        <v>224</v>
      </c>
      <c r="C102" s="11">
        <v>1134</v>
      </c>
      <c r="D102" s="260">
        <v>48000</v>
      </c>
      <c r="E102" s="18" t="s">
        <v>289</v>
      </c>
      <c r="F102" s="80">
        <v>48000</v>
      </c>
      <c r="G102" s="171" t="s">
        <v>924</v>
      </c>
      <c r="H102" s="465" t="s">
        <v>681</v>
      </c>
      <c r="I102" s="402"/>
      <c r="J102" s="28"/>
    </row>
    <row r="103" spans="1:10" ht="28.5" customHeight="1">
      <c r="A103" s="25">
        <v>80</v>
      </c>
      <c r="B103" s="388" t="s">
        <v>113</v>
      </c>
      <c r="C103" s="389">
        <v>1134</v>
      </c>
      <c r="D103" s="360">
        <v>24371.29</v>
      </c>
      <c r="E103" s="390" t="s">
        <v>289</v>
      </c>
      <c r="F103" s="360">
        <v>24371.29</v>
      </c>
      <c r="G103" s="438" t="s">
        <v>888</v>
      </c>
      <c r="H103" s="464" t="s">
        <v>695</v>
      </c>
      <c r="I103" s="28" t="s">
        <v>696</v>
      </c>
      <c r="J103" s="28"/>
    </row>
    <row r="104" spans="1:10" ht="16.5" customHeight="1">
      <c r="A104" s="25">
        <v>81</v>
      </c>
      <c r="B104" s="21" t="s">
        <v>891</v>
      </c>
      <c r="C104" s="11">
        <v>1134</v>
      </c>
      <c r="D104" s="80">
        <v>30442.11</v>
      </c>
      <c r="E104" s="18" t="s">
        <v>289</v>
      </c>
      <c r="F104" s="80">
        <v>30442.11</v>
      </c>
      <c r="G104" s="171" t="s">
        <v>888</v>
      </c>
      <c r="H104" s="465" t="s">
        <v>678</v>
      </c>
      <c r="I104" s="28"/>
      <c r="J104" s="28"/>
    </row>
    <row r="105" spans="1:10" ht="30.75" customHeight="1">
      <c r="A105" s="25">
        <v>82</v>
      </c>
      <c r="B105" s="21" t="s">
        <v>1032</v>
      </c>
      <c r="C105" s="11">
        <v>1134</v>
      </c>
      <c r="D105" s="260">
        <v>62005</v>
      </c>
      <c r="E105" s="18" t="s">
        <v>289</v>
      </c>
      <c r="F105" s="58">
        <v>62005</v>
      </c>
      <c r="G105" s="171" t="s">
        <v>888</v>
      </c>
      <c r="H105" s="460" t="s">
        <v>697</v>
      </c>
      <c r="I105" s="28"/>
      <c r="J105" s="28"/>
    </row>
    <row r="106" spans="1:10" ht="16.5" customHeight="1">
      <c r="A106" s="25">
        <v>83</v>
      </c>
      <c r="B106" s="26" t="s">
        <v>388</v>
      </c>
      <c r="C106" s="25">
        <v>1134</v>
      </c>
      <c r="D106" s="275">
        <v>30000</v>
      </c>
      <c r="E106" s="52" t="s">
        <v>289</v>
      </c>
      <c r="F106" s="360">
        <v>29817.64</v>
      </c>
      <c r="G106" s="171" t="s">
        <v>888</v>
      </c>
      <c r="H106" s="460"/>
      <c r="J106" s="402"/>
    </row>
    <row r="107" spans="1:10" ht="20.25" customHeight="1">
      <c r="A107" s="25">
        <v>84</v>
      </c>
      <c r="B107" s="243" t="s">
        <v>391</v>
      </c>
      <c r="C107" s="241">
        <v>1134</v>
      </c>
      <c r="D107" s="269">
        <v>55300</v>
      </c>
      <c r="E107" s="242" t="s">
        <v>289</v>
      </c>
      <c r="F107" s="82">
        <v>43403.71</v>
      </c>
      <c r="G107" s="171" t="s">
        <v>890</v>
      </c>
      <c r="H107" s="460" t="s">
        <v>684</v>
      </c>
      <c r="J107" s="402">
        <f>D107-F107</f>
        <v>11896.29</v>
      </c>
    </row>
    <row r="108" spans="1:10" ht="27" customHeight="1">
      <c r="A108" s="25">
        <v>85</v>
      </c>
      <c r="B108" s="49" t="s">
        <v>607</v>
      </c>
      <c r="C108" s="11">
        <v>1134</v>
      </c>
      <c r="D108" s="80">
        <v>2925</v>
      </c>
      <c r="E108" s="18" t="s">
        <v>289</v>
      </c>
      <c r="F108" s="80">
        <v>2925</v>
      </c>
      <c r="G108" s="171" t="s">
        <v>888</v>
      </c>
      <c r="H108" s="460" t="s">
        <v>698</v>
      </c>
      <c r="I108" s="28" t="s">
        <v>699</v>
      </c>
      <c r="J108" s="28"/>
    </row>
    <row r="109" spans="1:10" ht="27.75" customHeight="1">
      <c r="A109" s="25">
        <v>86</v>
      </c>
      <c r="B109" s="243" t="s">
        <v>609</v>
      </c>
      <c r="C109" s="241">
        <v>1134</v>
      </c>
      <c r="D109" s="269">
        <v>7100</v>
      </c>
      <c r="E109" s="242" t="s">
        <v>289</v>
      </c>
      <c r="F109" s="82">
        <v>26</v>
      </c>
      <c r="G109" s="171" t="s">
        <v>890</v>
      </c>
      <c r="H109" s="460" t="s">
        <v>700</v>
      </c>
      <c r="J109" s="422">
        <f>D109-F109</f>
        <v>7074</v>
      </c>
    </row>
    <row r="110" spans="1:10" ht="32.25" customHeight="1">
      <c r="A110" s="25">
        <v>87</v>
      </c>
      <c r="B110" s="49" t="s">
        <v>664</v>
      </c>
      <c r="C110" s="11">
        <v>1134</v>
      </c>
      <c r="D110" s="80">
        <v>5828</v>
      </c>
      <c r="E110" s="18" t="s">
        <v>289</v>
      </c>
      <c r="F110" s="80">
        <v>5828</v>
      </c>
      <c r="G110" s="171" t="s">
        <v>890</v>
      </c>
      <c r="H110" s="460" t="s">
        <v>695</v>
      </c>
      <c r="I110" s="423"/>
      <c r="J110" s="28"/>
    </row>
    <row r="111" spans="1:10" ht="17.25" customHeight="1">
      <c r="A111" s="25">
        <v>88</v>
      </c>
      <c r="B111" s="153" t="s">
        <v>619</v>
      </c>
      <c r="C111" s="25">
        <v>1134</v>
      </c>
      <c r="D111" s="275">
        <v>1722.24</v>
      </c>
      <c r="E111" s="52" t="s">
        <v>289</v>
      </c>
      <c r="F111" s="58">
        <v>1722.24</v>
      </c>
      <c r="G111" s="171" t="s">
        <v>890</v>
      </c>
      <c r="H111" s="460" t="s">
        <v>701</v>
      </c>
      <c r="I111" s="423"/>
      <c r="J111" s="28"/>
    </row>
    <row r="112" spans="1:10" ht="45.75" customHeight="1">
      <c r="A112" s="25">
        <v>89</v>
      </c>
      <c r="B112" s="153" t="s">
        <v>587</v>
      </c>
      <c r="C112" s="11">
        <v>1134</v>
      </c>
      <c r="D112" s="80">
        <v>1339.2</v>
      </c>
      <c r="E112" s="18" t="s">
        <v>289</v>
      </c>
      <c r="F112" s="80">
        <v>1339.2</v>
      </c>
      <c r="G112" s="171" t="s">
        <v>890</v>
      </c>
      <c r="H112" s="460" t="s">
        <v>672</v>
      </c>
      <c r="I112" s="423"/>
      <c r="J112" s="28"/>
    </row>
    <row r="113" spans="1:10" s="317" customFormat="1" ht="18" customHeight="1">
      <c r="A113" s="25">
        <v>90</v>
      </c>
      <c r="B113" s="26" t="s">
        <v>616</v>
      </c>
      <c r="C113" s="329">
        <v>1134</v>
      </c>
      <c r="D113" s="275">
        <v>61200</v>
      </c>
      <c r="E113" s="52" t="s">
        <v>289</v>
      </c>
      <c r="F113" s="58">
        <v>61200</v>
      </c>
      <c r="G113" s="195" t="s">
        <v>888</v>
      </c>
      <c r="H113" s="462" t="s">
        <v>702</v>
      </c>
      <c r="I113" s="422"/>
      <c r="J113" s="316"/>
    </row>
    <row r="114" spans="1:10" s="244" customFormat="1" ht="17.25" customHeight="1">
      <c r="A114" s="25">
        <v>91</v>
      </c>
      <c r="B114" s="243" t="s">
        <v>594</v>
      </c>
      <c r="C114" s="241">
        <v>1134</v>
      </c>
      <c r="D114" s="82">
        <v>56800</v>
      </c>
      <c r="E114" s="242" t="s">
        <v>289</v>
      </c>
      <c r="F114" s="340">
        <v>45760.72</v>
      </c>
      <c r="G114" s="195" t="s">
        <v>888</v>
      </c>
      <c r="H114" s="462" t="s">
        <v>703</v>
      </c>
      <c r="J114" s="422">
        <f>D114-F114</f>
        <v>11039.279999999999</v>
      </c>
    </row>
    <row r="115" spans="1:10" s="244" customFormat="1" ht="30.75" customHeight="1">
      <c r="A115" s="25">
        <v>92</v>
      </c>
      <c r="B115" s="26" t="s">
        <v>130</v>
      </c>
      <c r="C115" s="25">
        <v>1134</v>
      </c>
      <c r="D115" s="58">
        <v>14900</v>
      </c>
      <c r="E115" s="52" t="s">
        <v>289</v>
      </c>
      <c r="F115" s="156">
        <v>14900</v>
      </c>
      <c r="G115" s="171" t="s">
        <v>890</v>
      </c>
      <c r="H115" s="460" t="s">
        <v>704</v>
      </c>
      <c r="I115" s="402"/>
      <c r="J115" s="515"/>
    </row>
    <row r="116" spans="1:10" s="244" customFormat="1" ht="24.75" customHeight="1">
      <c r="A116" s="25">
        <v>93</v>
      </c>
      <c r="B116" s="26" t="s">
        <v>125</v>
      </c>
      <c r="C116" s="25">
        <v>1134</v>
      </c>
      <c r="D116" s="58">
        <v>90400</v>
      </c>
      <c r="E116" s="52" t="s">
        <v>289</v>
      </c>
      <c r="F116" s="156">
        <v>90353.08</v>
      </c>
      <c r="G116" s="171" t="s">
        <v>890</v>
      </c>
      <c r="H116" s="460" t="s">
        <v>698</v>
      </c>
      <c r="J116" s="402"/>
    </row>
    <row r="117" spans="1:10" s="244" customFormat="1" ht="24.75" customHeight="1">
      <c r="A117" s="25">
        <v>94</v>
      </c>
      <c r="B117" s="26" t="s">
        <v>654</v>
      </c>
      <c r="C117" s="25">
        <v>1134</v>
      </c>
      <c r="D117" s="58">
        <v>1739.74</v>
      </c>
      <c r="E117" s="52" t="s">
        <v>289</v>
      </c>
      <c r="F117" s="156">
        <v>1739.74</v>
      </c>
      <c r="G117" s="171" t="s">
        <v>890</v>
      </c>
      <c r="H117" s="460" t="s">
        <v>687</v>
      </c>
      <c r="I117" s="358"/>
      <c r="J117" s="249"/>
    </row>
    <row r="118" spans="1:10" s="244" customFormat="1" ht="24.75" customHeight="1">
      <c r="A118" s="25">
        <v>95</v>
      </c>
      <c r="B118" s="26" t="s">
        <v>572</v>
      </c>
      <c r="C118" s="25">
        <v>1134</v>
      </c>
      <c r="D118" s="58">
        <v>6408.36</v>
      </c>
      <c r="E118" s="52" t="s">
        <v>289</v>
      </c>
      <c r="F118" s="156">
        <v>6408.36</v>
      </c>
      <c r="G118" s="377" t="s">
        <v>890</v>
      </c>
      <c r="H118" s="490" t="s">
        <v>573</v>
      </c>
      <c r="I118" s="395"/>
      <c r="J118" s="395"/>
    </row>
    <row r="119" spans="1:10" s="244" customFormat="1" ht="24.75" customHeight="1">
      <c r="A119" s="25">
        <v>96</v>
      </c>
      <c r="B119" s="26" t="s">
        <v>92</v>
      </c>
      <c r="C119" s="25">
        <v>1134</v>
      </c>
      <c r="D119" s="58">
        <v>14826</v>
      </c>
      <c r="E119" s="52" t="s">
        <v>289</v>
      </c>
      <c r="F119" s="156">
        <v>14826</v>
      </c>
      <c r="G119" s="377" t="s">
        <v>890</v>
      </c>
      <c r="H119" s="18" t="s">
        <v>705</v>
      </c>
      <c r="I119" s="395"/>
      <c r="J119" s="249"/>
    </row>
    <row r="120" spans="1:10" s="244" customFormat="1" ht="24.75" customHeight="1">
      <c r="A120" s="25">
        <v>97</v>
      </c>
      <c r="B120" s="26" t="s">
        <v>90</v>
      </c>
      <c r="C120" s="25">
        <v>1134</v>
      </c>
      <c r="D120" s="58">
        <v>700</v>
      </c>
      <c r="E120" s="52" t="s">
        <v>289</v>
      </c>
      <c r="F120" s="58">
        <v>700</v>
      </c>
      <c r="G120" s="171" t="s">
        <v>890</v>
      </c>
      <c r="H120" s="460" t="s">
        <v>706</v>
      </c>
      <c r="I120" s="395"/>
      <c r="J120" s="249"/>
    </row>
    <row r="121" spans="1:10" s="244" customFormat="1" ht="24.75" customHeight="1">
      <c r="A121" s="25">
        <v>98</v>
      </c>
      <c r="B121" s="26" t="s">
        <v>91</v>
      </c>
      <c r="C121" s="25">
        <v>1134</v>
      </c>
      <c r="D121" s="58">
        <v>44000</v>
      </c>
      <c r="E121" s="52" t="s">
        <v>289</v>
      </c>
      <c r="F121" s="58">
        <v>44000</v>
      </c>
      <c r="G121" s="171" t="s">
        <v>924</v>
      </c>
      <c r="H121" s="465" t="s">
        <v>682</v>
      </c>
      <c r="I121" s="395"/>
      <c r="J121" s="249"/>
    </row>
    <row r="122" spans="1:10" s="244" customFormat="1" ht="24.75" customHeight="1">
      <c r="A122" s="25">
        <v>99</v>
      </c>
      <c r="B122" s="26" t="s">
        <v>750</v>
      </c>
      <c r="C122" s="25">
        <v>1134</v>
      </c>
      <c r="D122" s="58">
        <v>13200</v>
      </c>
      <c r="E122" s="52" t="s">
        <v>289</v>
      </c>
      <c r="F122" s="58">
        <v>13200</v>
      </c>
      <c r="G122" s="171" t="s">
        <v>890</v>
      </c>
      <c r="H122" s="460" t="s">
        <v>707</v>
      </c>
      <c r="I122" s="395"/>
      <c r="J122" s="249"/>
    </row>
    <row r="123" spans="1:10" s="244" customFormat="1" ht="24.75" customHeight="1">
      <c r="A123" s="25">
        <v>100</v>
      </c>
      <c r="B123" s="26" t="s">
        <v>127</v>
      </c>
      <c r="C123" s="25">
        <v>1134</v>
      </c>
      <c r="D123" s="58">
        <v>39273.72</v>
      </c>
      <c r="E123" s="52" t="s">
        <v>289</v>
      </c>
      <c r="F123" s="58">
        <v>39273.72</v>
      </c>
      <c r="G123" s="171" t="s">
        <v>890</v>
      </c>
      <c r="H123" s="460" t="s">
        <v>678</v>
      </c>
      <c r="I123" s="395"/>
      <c r="J123" s="249"/>
    </row>
    <row r="124" spans="1:10" s="244" customFormat="1" ht="24.75" customHeight="1">
      <c r="A124" s="25">
        <v>101</v>
      </c>
      <c r="B124" s="26" t="s">
        <v>129</v>
      </c>
      <c r="C124" s="25">
        <v>1134</v>
      </c>
      <c r="D124" s="58">
        <v>10960.92</v>
      </c>
      <c r="E124" s="52" t="s">
        <v>289</v>
      </c>
      <c r="F124" s="58">
        <v>10960.92</v>
      </c>
      <c r="G124" s="171" t="s">
        <v>890</v>
      </c>
      <c r="H124" s="465" t="s">
        <v>683</v>
      </c>
      <c r="I124" s="395"/>
      <c r="J124" s="249"/>
    </row>
    <row r="125" spans="1:10" s="244" customFormat="1" ht="24.75" customHeight="1">
      <c r="A125" s="25">
        <v>102</v>
      </c>
      <c r="B125" s="26" t="s">
        <v>589</v>
      </c>
      <c r="C125" s="25">
        <v>1134</v>
      </c>
      <c r="D125" s="58">
        <v>10000</v>
      </c>
      <c r="E125" s="52" t="s">
        <v>289</v>
      </c>
      <c r="F125" s="58"/>
      <c r="G125" s="171" t="s">
        <v>890</v>
      </c>
      <c r="H125" s="460"/>
      <c r="I125" s="395"/>
      <c r="J125" s="249"/>
    </row>
    <row r="126" spans="1:10" s="244" customFormat="1" ht="40.5" customHeight="1">
      <c r="A126" s="25">
        <v>103</v>
      </c>
      <c r="B126" s="26" t="s">
        <v>714</v>
      </c>
      <c r="C126" s="25">
        <v>1134</v>
      </c>
      <c r="D126" s="58">
        <v>15000</v>
      </c>
      <c r="E126" s="52" t="s">
        <v>289</v>
      </c>
      <c r="F126" s="58">
        <v>14996.81</v>
      </c>
      <c r="G126" s="171" t="s">
        <v>890</v>
      </c>
      <c r="H126" s="460"/>
      <c r="I126" s="395"/>
      <c r="J126" s="249"/>
    </row>
    <row r="127" spans="1:10" s="244" customFormat="1" ht="40.5" customHeight="1">
      <c r="A127" s="25">
        <v>104</v>
      </c>
      <c r="B127" s="26" t="s">
        <v>138</v>
      </c>
      <c r="C127" s="25">
        <v>1134</v>
      </c>
      <c r="D127" s="517">
        <v>5807.02</v>
      </c>
      <c r="E127" s="52" t="s">
        <v>289</v>
      </c>
      <c r="F127" s="517">
        <v>5807.02</v>
      </c>
      <c r="G127" s="171" t="s">
        <v>890</v>
      </c>
      <c r="H127" s="460"/>
      <c r="I127" s="395"/>
      <c r="J127" s="249"/>
    </row>
    <row r="128" spans="1:10" s="244" customFormat="1" ht="54.75" customHeight="1">
      <c r="A128" s="25">
        <v>105</v>
      </c>
      <c r="B128" s="524" t="s">
        <v>980</v>
      </c>
      <c r="C128" s="25">
        <v>1134</v>
      </c>
      <c r="D128" s="517">
        <v>240</v>
      </c>
      <c r="E128" s="52" t="s">
        <v>289</v>
      </c>
      <c r="F128" s="517">
        <v>240</v>
      </c>
      <c r="G128" s="171" t="s">
        <v>890</v>
      </c>
      <c r="H128" s="460"/>
      <c r="I128" s="395"/>
      <c r="J128" s="249"/>
    </row>
    <row r="129" spans="1:10" s="244" customFormat="1" ht="24.75" customHeight="1" thickBot="1">
      <c r="A129" s="25">
        <v>106</v>
      </c>
      <c r="B129" s="525" t="s">
        <v>137</v>
      </c>
      <c r="C129" s="329">
        <v>1134</v>
      </c>
      <c r="D129" s="526">
        <v>109.34</v>
      </c>
      <c r="E129" s="588" t="s">
        <v>289</v>
      </c>
      <c r="F129" s="517"/>
      <c r="G129" s="171"/>
      <c r="H129" s="460"/>
      <c r="I129" s="395"/>
      <c r="J129" s="249"/>
    </row>
    <row r="130" spans="1:8" s="544" customFormat="1" ht="26.25" customHeight="1" thickBot="1">
      <c r="A130" s="541"/>
      <c r="B130" s="546" t="s">
        <v>1133</v>
      </c>
      <c r="C130" s="547">
        <v>1134</v>
      </c>
      <c r="D130" s="548">
        <f>SUM(D73:D129)</f>
        <v>2165364</v>
      </c>
      <c r="E130" s="531" t="s">
        <v>289</v>
      </c>
      <c r="F130" s="532">
        <f>SUM(F73:F129)</f>
        <v>2097832.52</v>
      </c>
      <c r="G130" s="549"/>
      <c r="H130" s="550"/>
    </row>
    <row r="131" spans="1:8" ht="26.25" customHeight="1" hidden="1">
      <c r="A131" s="30"/>
      <c r="B131" s="285" t="s">
        <v>623</v>
      </c>
      <c r="C131" s="330">
        <v>1134</v>
      </c>
      <c r="D131" s="331">
        <f>SUM(D132:D134)</f>
        <v>1451736</v>
      </c>
      <c r="E131" s="229" t="s">
        <v>289</v>
      </c>
      <c r="F131" s="335">
        <f>SUM(F132:F134)</f>
        <v>1450599</v>
      </c>
      <c r="G131" s="435"/>
      <c r="H131" s="460"/>
    </row>
    <row r="132" spans="1:8" ht="26.25" customHeight="1" hidden="1">
      <c r="A132" s="30"/>
      <c r="B132" s="280" t="s">
        <v>604</v>
      </c>
      <c r="C132" s="105">
        <v>1134</v>
      </c>
      <c r="D132" s="332">
        <v>1061736</v>
      </c>
      <c r="E132" s="100" t="s">
        <v>289</v>
      </c>
      <c r="F132" s="336">
        <v>1061736</v>
      </c>
      <c r="G132" s="439" t="s">
        <v>618</v>
      </c>
      <c r="H132" s="460" t="s">
        <v>685</v>
      </c>
    </row>
    <row r="133" spans="1:8" ht="24.75" customHeight="1" hidden="1">
      <c r="A133" s="30"/>
      <c r="B133" s="338" t="s">
        <v>603</v>
      </c>
      <c r="C133" s="105">
        <v>1134</v>
      </c>
      <c r="D133" s="332">
        <v>300000</v>
      </c>
      <c r="E133" s="100" t="s">
        <v>289</v>
      </c>
      <c r="F133" s="373">
        <v>300000</v>
      </c>
      <c r="G133" s="439" t="s">
        <v>618</v>
      </c>
      <c r="H133" s="460" t="s">
        <v>694</v>
      </c>
    </row>
    <row r="134" spans="1:10" ht="18.75" customHeight="1" hidden="1">
      <c r="A134" s="30"/>
      <c r="B134" s="408" t="s">
        <v>605</v>
      </c>
      <c r="C134" s="409">
        <v>1134</v>
      </c>
      <c r="D134" s="410">
        <v>90000</v>
      </c>
      <c r="E134" s="411" t="s">
        <v>289</v>
      </c>
      <c r="F134" s="412">
        <v>88863</v>
      </c>
      <c r="G134" s="439" t="s">
        <v>636</v>
      </c>
      <c r="H134" s="460" t="s">
        <v>694</v>
      </c>
      <c r="J134" s="401"/>
    </row>
    <row r="135" spans="1:10" ht="18.75" customHeight="1" hidden="1">
      <c r="A135" s="30"/>
      <c r="B135" s="135" t="s">
        <v>1028</v>
      </c>
      <c r="C135" s="10">
        <v>1134</v>
      </c>
      <c r="D135" s="271">
        <f>SUM(D130:D131)</f>
        <v>3617100</v>
      </c>
      <c r="E135" s="18" t="s">
        <v>289</v>
      </c>
      <c r="F135" s="7">
        <f>SUM(F130,F131)</f>
        <v>3548431.52</v>
      </c>
      <c r="G135" s="171"/>
      <c r="H135" s="460"/>
      <c r="J135" s="252"/>
    </row>
    <row r="136" spans="1:10" ht="19.5" customHeight="1" hidden="1" thickBot="1">
      <c r="A136" s="234"/>
      <c r="B136" s="213" t="s">
        <v>1024</v>
      </c>
      <c r="C136" s="107">
        <v>1134</v>
      </c>
      <c r="D136" s="272">
        <v>3617100</v>
      </c>
      <c r="E136" s="108" t="s">
        <v>289</v>
      </c>
      <c r="F136" s="117"/>
      <c r="G136" s="377"/>
      <c r="H136" s="460"/>
      <c r="I136" s="419">
        <f>D136-D135</f>
        <v>0</v>
      </c>
      <c r="J136" s="347"/>
    </row>
    <row r="137" spans="1:12" s="29" customFormat="1" ht="21" customHeight="1">
      <c r="A137" s="1806" t="s">
        <v>484</v>
      </c>
      <c r="B137" s="1807"/>
      <c r="C137" s="1807"/>
      <c r="D137" s="1807"/>
      <c r="E137" s="1807"/>
      <c r="F137" s="221"/>
      <c r="G137" s="440"/>
      <c r="H137" s="459"/>
      <c r="L137" s="46"/>
    </row>
    <row r="138" spans="1:12" s="29" customFormat="1" ht="15.75">
      <c r="A138" s="26">
        <v>107</v>
      </c>
      <c r="B138" s="49" t="s">
        <v>226</v>
      </c>
      <c r="C138" s="49">
        <v>1140</v>
      </c>
      <c r="D138" s="360">
        <v>83824</v>
      </c>
      <c r="E138" s="390" t="s">
        <v>289</v>
      </c>
      <c r="F138" s="509">
        <v>98000</v>
      </c>
      <c r="G138" s="15" t="s">
        <v>888</v>
      </c>
      <c r="H138" s="465"/>
      <c r="I138" s="508" t="s">
        <v>717</v>
      </c>
      <c r="L138" s="403"/>
    </row>
    <row r="139" spans="1:12" ht="30.75" customHeight="1">
      <c r="A139" s="49">
        <v>108</v>
      </c>
      <c r="B139" s="240" t="s">
        <v>227</v>
      </c>
      <c r="C139" s="240">
        <v>1140</v>
      </c>
      <c r="D139" s="82">
        <v>94988</v>
      </c>
      <c r="E139" s="242" t="s">
        <v>289</v>
      </c>
      <c r="F139" s="82">
        <v>94988</v>
      </c>
      <c r="G139" s="171" t="s">
        <v>577</v>
      </c>
      <c r="H139" s="460"/>
      <c r="I139" s="27"/>
      <c r="J139" s="59"/>
      <c r="L139" s="404"/>
    </row>
    <row r="140" spans="1:12" ht="30.75" customHeight="1">
      <c r="A140" s="26">
        <v>109</v>
      </c>
      <c r="B140" s="407" t="s">
        <v>1164</v>
      </c>
      <c r="C140" s="240">
        <v>1140</v>
      </c>
      <c r="D140" s="258">
        <v>17100</v>
      </c>
      <c r="E140" s="242" t="s">
        <v>289</v>
      </c>
      <c r="F140" s="247">
        <v>17100</v>
      </c>
      <c r="G140" s="377" t="s">
        <v>715</v>
      </c>
      <c r="H140" s="460"/>
      <c r="I140" s="27"/>
      <c r="J140" s="59"/>
      <c r="L140" s="404"/>
    </row>
    <row r="141" spans="1:12" ht="30" customHeight="1">
      <c r="A141" s="49">
        <v>110</v>
      </c>
      <c r="B141" s="16" t="s">
        <v>1033</v>
      </c>
      <c r="C141" s="49">
        <v>1140</v>
      </c>
      <c r="D141" s="58">
        <v>113704.23</v>
      </c>
      <c r="E141" s="52" t="s">
        <v>289</v>
      </c>
      <c r="F141" s="58">
        <v>113394.23</v>
      </c>
      <c r="G141" s="21" t="s">
        <v>663</v>
      </c>
      <c r="H141" s="460"/>
      <c r="I141" s="392">
        <v>179308.8</v>
      </c>
      <c r="J141" s="393">
        <v>18</v>
      </c>
      <c r="K141" s="394">
        <v>10816.04</v>
      </c>
      <c r="L141" s="403"/>
    </row>
    <row r="142" spans="1:12" ht="30" customHeight="1">
      <c r="A142" s="26">
        <v>111</v>
      </c>
      <c r="B142" s="16" t="s">
        <v>718</v>
      </c>
      <c r="C142" s="49">
        <v>1140</v>
      </c>
      <c r="D142" s="58">
        <v>186228.04</v>
      </c>
      <c r="E142" s="52" t="s">
        <v>289</v>
      </c>
      <c r="F142" s="58">
        <v>186228.04</v>
      </c>
      <c r="G142" s="15" t="s">
        <v>888</v>
      </c>
      <c r="H142" s="460"/>
      <c r="I142" s="392"/>
      <c r="J142" s="393"/>
      <c r="K142" s="394"/>
      <c r="L142" s="403"/>
    </row>
    <row r="143" spans="1:12" s="544" customFormat="1" ht="15">
      <c r="A143" s="541"/>
      <c r="B143" s="536" t="s">
        <v>1133</v>
      </c>
      <c r="C143" s="537">
        <v>1140</v>
      </c>
      <c r="D143" s="587">
        <f>SUM(D138:D142)</f>
        <v>495844.27</v>
      </c>
      <c r="E143" s="531" t="s">
        <v>289</v>
      </c>
      <c r="F143" s="538">
        <f>SUM(F138:F142)</f>
        <v>509710.27</v>
      </c>
      <c r="G143" s="542"/>
      <c r="H143" s="539"/>
      <c r="I143" s="543"/>
      <c r="L143" s="545"/>
    </row>
    <row r="144" spans="1:12" ht="16.5" hidden="1" thickBot="1">
      <c r="A144" s="212"/>
      <c r="B144" s="213" t="s">
        <v>1024</v>
      </c>
      <c r="C144" s="233">
        <v>1140</v>
      </c>
      <c r="D144" s="235">
        <v>500000</v>
      </c>
      <c r="E144" s="108" t="s">
        <v>289</v>
      </c>
      <c r="F144" s="160"/>
      <c r="G144" s="442"/>
      <c r="H144" s="458"/>
      <c r="L144" s="406"/>
    </row>
    <row r="145" spans="1:8" s="29" customFormat="1" ht="25.5" customHeight="1">
      <c r="A145" s="1790" t="s">
        <v>485</v>
      </c>
      <c r="B145" s="1766"/>
      <c r="C145" s="1766"/>
      <c r="D145" s="1766"/>
      <c r="E145" s="1766"/>
      <c r="F145" s="223"/>
      <c r="G145" s="443"/>
      <c r="H145" s="459"/>
    </row>
    <row r="146" spans="1:10" s="35" customFormat="1" ht="27.75" customHeight="1" thickBot="1">
      <c r="A146" s="118">
        <v>112</v>
      </c>
      <c r="B146" s="118" t="s">
        <v>228</v>
      </c>
      <c r="C146" s="118">
        <v>1161</v>
      </c>
      <c r="D146" s="161">
        <v>1813000</v>
      </c>
      <c r="E146" s="108" t="s">
        <v>289</v>
      </c>
      <c r="F146" s="121">
        <f>1763000+2082+48.62</f>
        <v>1765130.62</v>
      </c>
      <c r="G146" s="232" t="s">
        <v>888</v>
      </c>
      <c r="H146" s="465"/>
      <c r="I146" s="33"/>
      <c r="J146" s="34"/>
    </row>
    <row r="147" spans="1:8" s="535" customFormat="1" ht="15">
      <c r="A147" s="527"/>
      <c r="B147" s="528" t="s">
        <v>1133</v>
      </c>
      <c r="C147" s="529">
        <v>1161</v>
      </c>
      <c r="D147" s="530">
        <f>SUM(D146:D146)</f>
        <v>1813000</v>
      </c>
      <c r="E147" s="531" t="s">
        <v>289</v>
      </c>
      <c r="F147" s="532">
        <f>SUM(F146)</f>
        <v>1765130.62</v>
      </c>
      <c r="G147" s="533"/>
      <c r="H147" s="534"/>
    </row>
    <row r="148" spans="1:8" s="39" customFormat="1" ht="16.5" hidden="1" thickBot="1">
      <c r="A148" s="216"/>
      <c r="B148" s="213" t="s">
        <v>1024</v>
      </c>
      <c r="C148" s="239">
        <v>1161</v>
      </c>
      <c r="D148" s="217">
        <v>1813000</v>
      </c>
      <c r="E148" s="108" t="s">
        <v>289</v>
      </c>
      <c r="F148" s="160"/>
      <c r="G148" s="444"/>
      <c r="H148" s="466"/>
    </row>
    <row r="149" spans="1:8" s="39" customFormat="1" ht="24.75" customHeight="1">
      <c r="A149" s="1806" t="s">
        <v>486</v>
      </c>
      <c r="B149" s="1767"/>
      <c r="C149" s="1767"/>
      <c r="D149" s="1767"/>
      <c r="E149" s="1767"/>
      <c r="F149" s="162"/>
      <c r="G149" s="445"/>
      <c r="H149" s="466"/>
    </row>
    <row r="150" spans="1:12" s="40" customFormat="1" ht="38.25" customHeight="1" thickBot="1">
      <c r="A150" s="118">
        <v>113</v>
      </c>
      <c r="B150" s="118" t="s">
        <v>229</v>
      </c>
      <c r="C150" s="118">
        <v>1162</v>
      </c>
      <c r="D150" s="172">
        <v>68400</v>
      </c>
      <c r="E150" s="108" t="s">
        <v>289</v>
      </c>
      <c r="F150" s="173">
        <v>53387.54</v>
      </c>
      <c r="G150" s="232" t="s">
        <v>888</v>
      </c>
      <c r="H150" s="465"/>
      <c r="I150" s="27"/>
      <c r="J150" s="27"/>
      <c r="K150" s="27"/>
      <c r="L150" s="35"/>
    </row>
    <row r="151" spans="1:11" s="544" customFormat="1" ht="16.5" customHeight="1">
      <c r="A151" s="550"/>
      <c r="B151" s="556" t="s">
        <v>1133</v>
      </c>
      <c r="C151" s="557">
        <v>1162</v>
      </c>
      <c r="D151" s="558">
        <f>SUM(D150:D150)</f>
        <v>68400</v>
      </c>
      <c r="E151" s="531" t="s">
        <v>289</v>
      </c>
      <c r="F151" s="532">
        <f>SUM(F150)</f>
        <v>53387.54</v>
      </c>
      <c r="G151" s="559"/>
      <c r="H151" s="541"/>
      <c r="I151" s="560"/>
      <c r="J151" s="560"/>
      <c r="K151" s="560"/>
    </row>
    <row r="152" spans="1:8" s="39" customFormat="1" ht="16.5" hidden="1" thickBot="1">
      <c r="A152" s="216"/>
      <c r="B152" s="213" t="s">
        <v>1024</v>
      </c>
      <c r="C152" s="116">
        <v>1162</v>
      </c>
      <c r="D152" s="217">
        <v>68400</v>
      </c>
      <c r="E152" s="108" t="s">
        <v>289</v>
      </c>
      <c r="F152" s="160"/>
      <c r="G152" s="444"/>
      <c r="H152" s="466"/>
    </row>
    <row r="153" spans="1:11" s="4" customFormat="1" ht="21.75" customHeight="1">
      <c r="A153" s="1763" t="s">
        <v>487</v>
      </c>
      <c r="B153" s="1763"/>
      <c r="C153" s="1763"/>
      <c r="D153" s="1763"/>
      <c r="E153" s="1763"/>
      <c r="F153" s="174"/>
      <c r="G153" s="447"/>
      <c r="H153" s="458"/>
      <c r="I153" s="42"/>
      <c r="J153" s="42"/>
      <c r="K153" s="42"/>
    </row>
    <row r="154" spans="1:12" s="44" customFormat="1" ht="23.25" customHeight="1" thickBot="1">
      <c r="A154" s="118">
        <v>114</v>
      </c>
      <c r="B154" s="118" t="s">
        <v>230</v>
      </c>
      <c r="C154" s="118">
        <v>1163</v>
      </c>
      <c r="D154" s="274">
        <v>1210000</v>
      </c>
      <c r="E154" s="108" t="s">
        <v>289</v>
      </c>
      <c r="F154" s="121">
        <v>1385696.4</v>
      </c>
      <c r="G154" s="448" t="s">
        <v>395</v>
      </c>
      <c r="H154" s="467"/>
      <c r="I154" s="27"/>
      <c r="J154" s="27"/>
      <c r="K154" s="27"/>
      <c r="L154" s="43"/>
    </row>
    <row r="155" spans="1:11" s="94" customFormat="1" ht="15">
      <c r="A155" s="561"/>
      <c r="B155" s="562" t="s">
        <v>1133</v>
      </c>
      <c r="C155" s="557">
        <v>1163</v>
      </c>
      <c r="D155" s="558">
        <f>SUM(D154)</f>
        <v>1210000</v>
      </c>
      <c r="E155" s="531" t="s">
        <v>289</v>
      </c>
      <c r="F155" s="532">
        <f>SUM(F154)</f>
        <v>1385696.4</v>
      </c>
      <c r="G155" s="563"/>
      <c r="H155" s="564"/>
      <c r="I155" s="565"/>
      <c r="J155" s="566"/>
      <c r="K155" s="565"/>
    </row>
    <row r="156" spans="1:8" s="39" customFormat="1" ht="15.75" hidden="1">
      <c r="A156" s="12"/>
      <c r="B156" s="304" t="s">
        <v>1024</v>
      </c>
      <c r="C156" s="5">
        <v>1163</v>
      </c>
      <c r="D156" s="38">
        <v>1210000</v>
      </c>
      <c r="E156" s="18" t="s">
        <v>289</v>
      </c>
      <c r="F156" s="80"/>
      <c r="G156" s="450"/>
      <c r="H156" s="466"/>
    </row>
    <row r="157" spans="1:8" ht="23.25" customHeight="1">
      <c r="A157" s="1790" t="s">
        <v>488</v>
      </c>
      <c r="B157" s="1790"/>
      <c r="C157" s="1790"/>
      <c r="D157" s="1790"/>
      <c r="E157" s="1790"/>
      <c r="F157" s="417"/>
      <c r="G157" s="433"/>
      <c r="H157" s="458"/>
    </row>
    <row r="158" spans="1:8" ht="30" customHeight="1">
      <c r="A158" s="11">
        <v>115</v>
      </c>
      <c r="B158" s="20" t="s">
        <v>231</v>
      </c>
      <c r="C158" s="21">
        <v>1165</v>
      </c>
      <c r="D158" s="80">
        <v>62000</v>
      </c>
      <c r="E158" s="18" t="s">
        <v>289</v>
      </c>
      <c r="F158" s="80">
        <v>61360.2</v>
      </c>
      <c r="G158" s="15" t="s">
        <v>888</v>
      </c>
      <c r="H158" s="465"/>
    </row>
    <row r="159" spans="1:8" ht="15.75">
      <c r="A159" s="11">
        <v>116</v>
      </c>
      <c r="B159" s="12" t="s">
        <v>232</v>
      </c>
      <c r="C159" s="21">
        <v>1165</v>
      </c>
      <c r="D159" s="80">
        <v>23203</v>
      </c>
      <c r="E159" s="18" t="s">
        <v>289</v>
      </c>
      <c r="F159" s="81">
        <v>23202.72</v>
      </c>
      <c r="G159" s="15" t="s">
        <v>888</v>
      </c>
      <c r="H159" s="465"/>
    </row>
    <row r="160" spans="1:8" ht="21" customHeight="1">
      <c r="A160" s="11">
        <v>117</v>
      </c>
      <c r="B160" s="12" t="s">
        <v>233</v>
      </c>
      <c r="C160" s="21">
        <v>1165</v>
      </c>
      <c r="D160" s="80">
        <v>21500</v>
      </c>
      <c r="E160" s="18" t="s">
        <v>289</v>
      </c>
      <c r="F160" s="81">
        <v>21481.32</v>
      </c>
      <c r="G160" s="15" t="s">
        <v>888</v>
      </c>
      <c r="H160" s="465"/>
    </row>
    <row r="161" spans="1:8" ht="19.5" customHeight="1">
      <c r="A161" s="11">
        <v>118</v>
      </c>
      <c r="B161" s="12" t="s">
        <v>392</v>
      </c>
      <c r="C161" s="21">
        <v>1165</v>
      </c>
      <c r="D161" s="80">
        <v>35700</v>
      </c>
      <c r="E161" s="18" t="s">
        <v>289</v>
      </c>
      <c r="F161" s="80">
        <v>35678.4</v>
      </c>
      <c r="G161" s="15" t="s">
        <v>888</v>
      </c>
      <c r="H161" s="465"/>
    </row>
    <row r="162" spans="1:8" ht="29.25" customHeight="1">
      <c r="A162" s="11">
        <v>119</v>
      </c>
      <c r="B162" s="12" t="s">
        <v>234</v>
      </c>
      <c r="C162" s="21">
        <v>1165</v>
      </c>
      <c r="D162" s="80">
        <v>95292</v>
      </c>
      <c r="E162" s="18" t="s">
        <v>289</v>
      </c>
      <c r="F162" s="80">
        <v>95292</v>
      </c>
      <c r="G162" s="15" t="s">
        <v>576</v>
      </c>
      <c r="H162" s="465"/>
    </row>
    <row r="163" spans="1:8" ht="43.5" customHeight="1">
      <c r="A163" s="11">
        <v>120</v>
      </c>
      <c r="B163" s="12" t="s">
        <v>235</v>
      </c>
      <c r="C163" s="21">
        <v>1165</v>
      </c>
      <c r="D163" s="80">
        <v>92697</v>
      </c>
      <c r="E163" s="18" t="s">
        <v>289</v>
      </c>
      <c r="F163" s="48">
        <f>65000+14949.6</f>
        <v>79949.6</v>
      </c>
      <c r="G163" s="377" t="s">
        <v>635</v>
      </c>
      <c r="H163" s="460"/>
    </row>
    <row r="164" spans="1:8" ht="31.5" customHeight="1" thickBot="1">
      <c r="A164" s="11">
        <v>121</v>
      </c>
      <c r="B164" s="118" t="s">
        <v>236</v>
      </c>
      <c r="C164" s="97">
        <v>1165</v>
      </c>
      <c r="D164" s="121">
        <v>73608</v>
      </c>
      <c r="E164" s="108" t="s">
        <v>289</v>
      </c>
      <c r="F164" s="185"/>
      <c r="G164" s="212"/>
      <c r="H164" s="458"/>
    </row>
    <row r="165" spans="1:8" s="544" customFormat="1" ht="19.5" customHeight="1">
      <c r="A165" s="541"/>
      <c r="B165" s="547" t="s">
        <v>1133</v>
      </c>
      <c r="C165" s="547">
        <v>1165</v>
      </c>
      <c r="D165" s="558">
        <f>SUM(D158:D164)</f>
        <v>404000</v>
      </c>
      <c r="E165" s="531" t="s">
        <v>289</v>
      </c>
      <c r="F165" s="532">
        <f>SUM(F158:F164)</f>
        <v>316964.24</v>
      </c>
      <c r="G165" s="559"/>
      <c r="H165" s="541"/>
    </row>
    <row r="166" spans="1:8" s="39" customFormat="1" ht="25.5" customHeight="1" hidden="1" thickBot="1">
      <c r="A166" s="216"/>
      <c r="B166" s="213" t="s">
        <v>1024</v>
      </c>
      <c r="C166" s="116">
        <v>1165</v>
      </c>
      <c r="D166" s="217">
        <v>404000</v>
      </c>
      <c r="E166" s="108" t="s">
        <v>289</v>
      </c>
      <c r="F166" s="160"/>
      <c r="G166" s="444"/>
      <c r="H166" s="466"/>
    </row>
    <row r="167" spans="1:10" s="4" customFormat="1" ht="25.5" customHeight="1">
      <c r="A167" s="1790" t="s">
        <v>489</v>
      </c>
      <c r="B167" s="1790"/>
      <c r="C167" s="1790"/>
      <c r="D167" s="1790"/>
      <c r="E167" s="1790"/>
      <c r="F167" s="92"/>
      <c r="G167" s="451"/>
      <c r="H167" s="458"/>
      <c r="I167" s="42"/>
      <c r="J167" s="42"/>
    </row>
    <row r="168" spans="1:10" s="4" customFormat="1" ht="26.25" customHeight="1" thickBot="1">
      <c r="A168" s="25">
        <v>122</v>
      </c>
      <c r="B168" s="49" t="s">
        <v>237</v>
      </c>
      <c r="C168" s="25">
        <v>1172</v>
      </c>
      <c r="D168" s="275">
        <v>5000</v>
      </c>
      <c r="E168" s="52" t="s">
        <v>289</v>
      </c>
      <c r="F168" s="58">
        <v>4310</v>
      </c>
      <c r="G168" s="171" t="s">
        <v>577</v>
      </c>
      <c r="H168" s="460"/>
      <c r="I168" s="42"/>
      <c r="J168" s="42"/>
    </row>
    <row r="169" spans="1:10" s="544" customFormat="1" ht="22.5" customHeight="1" thickBot="1">
      <c r="A169" s="567"/>
      <c r="B169" s="568" t="s">
        <v>1133</v>
      </c>
      <c r="C169" s="569">
        <v>1172</v>
      </c>
      <c r="D169" s="570">
        <f>SUM(D168:D168)</f>
        <v>5000</v>
      </c>
      <c r="E169" s="571" t="s">
        <v>289</v>
      </c>
      <c r="F169" s="572">
        <f>SUM(F168:F168)</f>
        <v>4310</v>
      </c>
      <c r="G169" s="549"/>
      <c r="H169" s="550"/>
      <c r="I169" s="560"/>
      <c r="J169" s="560"/>
    </row>
    <row r="170" spans="1:8" s="39" customFormat="1" ht="23.25" customHeight="1" hidden="1" thickBot="1">
      <c r="A170" s="216"/>
      <c r="B170" s="213" t="s">
        <v>1024</v>
      </c>
      <c r="C170" s="116">
        <v>1172</v>
      </c>
      <c r="D170" s="217">
        <v>5000</v>
      </c>
      <c r="E170" s="108" t="s">
        <v>289</v>
      </c>
      <c r="F170" s="121"/>
      <c r="G170" s="452"/>
      <c r="H170" s="466"/>
    </row>
    <row r="171" spans="1:8" s="4" customFormat="1" ht="28.5" customHeight="1">
      <c r="A171" s="1764" t="s">
        <v>600</v>
      </c>
      <c r="B171" s="1764"/>
      <c r="C171" s="1764"/>
      <c r="D171" s="1764"/>
      <c r="E171" s="1764"/>
      <c r="F171" s="219"/>
      <c r="G171" s="453"/>
      <c r="H171" s="460"/>
    </row>
    <row r="172" spans="1:10" s="35" customFormat="1" ht="27.75" customHeight="1">
      <c r="A172" s="26">
        <v>123</v>
      </c>
      <c r="B172" s="188" t="s">
        <v>239</v>
      </c>
      <c r="C172" s="196">
        <v>1350</v>
      </c>
      <c r="D172" s="581">
        <v>528109</v>
      </c>
      <c r="E172" s="369" t="s">
        <v>289</v>
      </c>
      <c r="F172" s="511">
        <v>528109</v>
      </c>
      <c r="G172" s="377" t="s">
        <v>578</v>
      </c>
      <c r="H172" s="460"/>
      <c r="I172" s="1751" t="s">
        <v>716</v>
      </c>
      <c r="J172" s="1751"/>
    </row>
    <row r="173" spans="1:10" s="35" customFormat="1" ht="27.75" customHeight="1" thickBot="1">
      <c r="A173" s="236">
        <v>124</v>
      </c>
      <c r="B173" s="153" t="s">
        <v>642</v>
      </c>
      <c r="C173" s="196">
        <v>1350</v>
      </c>
      <c r="D173" s="197">
        <v>96031.9</v>
      </c>
      <c r="E173" s="155" t="s">
        <v>289</v>
      </c>
      <c r="F173" s="198">
        <v>96031.9</v>
      </c>
      <c r="G173" s="171" t="s">
        <v>649</v>
      </c>
      <c r="H173" s="460"/>
      <c r="I173" s="1747" t="s">
        <v>574</v>
      </c>
      <c r="J173" s="1748"/>
    </row>
    <row r="174" spans="1:10" s="535" customFormat="1" ht="15.75" thickBot="1">
      <c r="A174" s="573"/>
      <c r="B174" s="528" t="s">
        <v>1133</v>
      </c>
      <c r="C174" s="529">
        <v>1350</v>
      </c>
      <c r="D174" s="574">
        <f>SUM(D172:D173)</f>
        <v>624140.9</v>
      </c>
      <c r="E174" s="575" t="s">
        <v>289</v>
      </c>
      <c r="F174" s="576">
        <f>SUM(F172,F173)</f>
        <v>624140.9</v>
      </c>
      <c r="G174" s="577"/>
      <c r="H174" s="573"/>
      <c r="I174" s="578"/>
      <c r="J174" s="579"/>
    </row>
    <row r="175" spans="1:8" s="39" customFormat="1" ht="17.25" customHeight="1" hidden="1" thickBot="1">
      <c r="A175" s="236"/>
      <c r="B175" s="213" t="s">
        <v>1024</v>
      </c>
      <c r="C175" s="225">
        <v>1350</v>
      </c>
      <c r="D175" s="237">
        <v>625000</v>
      </c>
      <c r="E175" s="155" t="s">
        <v>289</v>
      </c>
      <c r="F175" s="203"/>
      <c r="G175" s="455"/>
      <c r="H175" s="462"/>
    </row>
    <row r="176" spans="1:8" ht="27" customHeight="1">
      <c r="A176" s="1790" t="s">
        <v>601</v>
      </c>
      <c r="B176" s="1765"/>
      <c r="C176" s="1765"/>
      <c r="D176" s="1765"/>
      <c r="E176" s="1765"/>
      <c r="F176" s="214"/>
      <c r="G176" s="453"/>
      <c r="H176" s="460"/>
    </row>
    <row r="177" spans="1:9" ht="15.75">
      <c r="A177" s="21">
        <v>125</v>
      </c>
      <c r="B177" s="21" t="s">
        <v>624</v>
      </c>
      <c r="C177" s="32">
        <v>2110</v>
      </c>
      <c r="D177" s="349">
        <v>99984</v>
      </c>
      <c r="E177" s="18" t="s">
        <v>289</v>
      </c>
      <c r="F177" s="80">
        <v>99984</v>
      </c>
      <c r="G177" s="171" t="s">
        <v>888</v>
      </c>
      <c r="H177" s="491" t="s">
        <v>102</v>
      </c>
      <c r="I177" s="426" t="s">
        <v>102</v>
      </c>
    </row>
    <row r="178" spans="1:9" ht="15.75">
      <c r="A178" s="21">
        <v>126</v>
      </c>
      <c r="B178" s="21" t="s">
        <v>625</v>
      </c>
      <c r="C178" s="32">
        <v>2110</v>
      </c>
      <c r="D178" s="80">
        <v>7701</v>
      </c>
      <c r="E178" s="18" t="s">
        <v>289</v>
      </c>
      <c r="F178" s="80">
        <v>7701</v>
      </c>
      <c r="G178" s="171" t="s">
        <v>887</v>
      </c>
      <c r="H178" s="491" t="s">
        <v>103</v>
      </c>
      <c r="I178" s="426" t="s">
        <v>103</v>
      </c>
    </row>
    <row r="179" spans="1:9" ht="15.75">
      <c r="A179" s="21">
        <v>127</v>
      </c>
      <c r="B179" s="21" t="s">
        <v>626</v>
      </c>
      <c r="C179" s="32">
        <v>2110</v>
      </c>
      <c r="D179" s="80">
        <v>77304.96</v>
      </c>
      <c r="E179" s="18" t="s">
        <v>289</v>
      </c>
      <c r="F179" s="80">
        <v>77304.96</v>
      </c>
      <c r="G179" s="171" t="s">
        <v>98</v>
      </c>
      <c r="H179" s="491" t="s">
        <v>104</v>
      </c>
      <c r="I179" s="426" t="s">
        <v>104</v>
      </c>
    </row>
    <row r="180" spans="1:9" ht="18.75" customHeight="1">
      <c r="A180" s="21">
        <v>128</v>
      </c>
      <c r="B180" s="49" t="s">
        <v>1069</v>
      </c>
      <c r="C180" s="49">
        <v>2110</v>
      </c>
      <c r="D180" s="58">
        <v>5947</v>
      </c>
      <c r="E180" s="52" t="s">
        <v>289</v>
      </c>
      <c r="F180" s="58">
        <v>5947</v>
      </c>
      <c r="G180" s="171" t="s">
        <v>887</v>
      </c>
      <c r="H180" s="492" t="s">
        <v>708</v>
      </c>
      <c r="I180" s="427"/>
    </row>
    <row r="181" spans="1:9" ht="18.75" customHeight="1">
      <c r="A181" s="21">
        <v>129</v>
      </c>
      <c r="B181" s="49" t="s">
        <v>1070</v>
      </c>
      <c r="C181" s="49">
        <v>2110</v>
      </c>
      <c r="D181" s="58">
        <v>99900</v>
      </c>
      <c r="E181" s="52" t="s">
        <v>289</v>
      </c>
      <c r="F181" s="58">
        <v>99900</v>
      </c>
      <c r="G181" s="171" t="s">
        <v>888</v>
      </c>
      <c r="H181" s="493" t="s">
        <v>711</v>
      </c>
      <c r="I181" s="427"/>
    </row>
    <row r="182" spans="1:10" ht="25.5" customHeight="1">
      <c r="A182" s="21">
        <v>130</v>
      </c>
      <c r="B182" s="49" t="s">
        <v>101</v>
      </c>
      <c r="C182" s="49">
        <v>2110</v>
      </c>
      <c r="D182" s="58">
        <f>82419.02-5979+5532</f>
        <v>81972.02</v>
      </c>
      <c r="E182" s="52" t="s">
        <v>289</v>
      </c>
      <c r="F182" s="58">
        <f>82419.02-5979+5532</f>
        <v>81972.02</v>
      </c>
      <c r="G182" s="171" t="s">
        <v>957</v>
      </c>
      <c r="H182" s="492" t="s">
        <v>105</v>
      </c>
      <c r="I182" s="427" t="s">
        <v>105</v>
      </c>
      <c r="J182" s="256"/>
    </row>
    <row r="183" spans="1:9" ht="18.75" customHeight="1">
      <c r="A183" s="21">
        <v>131</v>
      </c>
      <c r="B183" s="49" t="s">
        <v>106</v>
      </c>
      <c r="C183" s="49">
        <v>2110</v>
      </c>
      <c r="D183" s="58">
        <v>42751.5</v>
      </c>
      <c r="E183" s="52" t="s">
        <v>289</v>
      </c>
      <c r="F183" s="58">
        <v>42751.5</v>
      </c>
      <c r="G183" s="171" t="s">
        <v>98</v>
      </c>
      <c r="H183" s="492" t="s">
        <v>582</v>
      </c>
      <c r="I183" s="427" t="s">
        <v>582</v>
      </c>
    </row>
    <row r="184" spans="1:9" ht="27" customHeight="1">
      <c r="A184" s="21">
        <v>132</v>
      </c>
      <c r="B184" s="49" t="s">
        <v>259</v>
      </c>
      <c r="C184" s="49">
        <v>2110</v>
      </c>
      <c r="D184" s="58">
        <v>45960</v>
      </c>
      <c r="E184" s="52" t="s">
        <v>289</v>
      </c>
      <c r="F184" s="58">
        <v>45960</v>
      </c>
      <c r="G184" s="171" t="s">
        <v>598</v>
      </c>
      <c r="H184" s="492" t="s">
        <v>583</v>
      </c>
      <c r="I184" s="427" t="s">
        <v>583</v>
      </c>
    </row>
    <row r="185" spans="1:9" ht="18.75" customHeight="1">
      <c r="A185" s="21">
        <v>133</v>
      </c>
      <c r="B185" s="153" t="s">
        <v>580</v>
      </c>
      <c r="C185" s="153">
        <v>2110</v>
      </c>
      <c r="D185" s="156">
        <v>5609</v>
      </c>
      <c r="E185" s="155" t="s">
        <v>289</v>
      </c>
      <c r="F185" s="156">
        <v>5609</v>
      </c>
      <c r="G185" s="377" t="s">
        <v>890</v>
      </c>
      <c r="H185" s="492" t="s">
        <v>585</v>
      </c>
      <c r="I185" s="427" t="s">
        <v>585</v>
      </c>
    </row>
    <row r="186" spans="1:10" ht="18" customHeight="1">
      <c r="A186" s="21">
        <v>134</v>
      </c>
      <c r="B186" s="153" t="s">
        <v>622</v>
      </c>
      <c r="C186" s="153">
        <v>2110</v>
      </c>
      <c r="D186" s="58">
        <v>5176</v>
      </c>
      <c r="E186" s="155" t="s">
        <v>289</v>
      </c>
      <c r="F186" s="58">
        <v>5176</v>
      </c>
      <c r="G186" s="377" t="s">
        <v>586</v>
      </c>
      <c r="H186" s="460" t="s">
        <v>712</v>
      </c>
      <c r="I186" s="428"/>
      <c r="J186" s="59"/>
    </row>
    <row r="187" spans="1:10" ht="20.25" customHeight="1">
      <c r="A187" s="21">
        <v>135</v>
      </c>
      <c r="B187" s="153" t="s">
        <v>570</v>
      </c>
      <c r="C187" s="153">
        <v>2110</v>
      </c>
      <c r="D187" s="368">
        <v>26960</v>
      </c>
      <c r="E187" s="369" t="s">
        <v>289</v>
      </c>
      <c r="F187" s="375">
        <v>26960</v>
      </c>
      <c r="G187" s="377" t="s">
        <v>890</v>
      </c>
      <c r="H187" s="465" t="s">
        <v>709</v>
      </c>
      <c r="I187" s="367" t="s">
        <v>108</v>
      </c>
      <c r="J187" s="59"/>
    </row>
    <row r="188" spans="1:10" ht="20.25" customHeight="1">
      <c r="A188" s="21">
        <v>136</v>
      </c>
      <c r="B188" s="49" t="s">
        <v>630</v>
      </c>
      <c r="C188" s="49">
        <v>2110</v>
      </c>
      <c r="D188" s="360">
        <v>1047</v>
      </c>
      <c r="E188" s="18" t="s">
        <v>289</v>
      </c>
      <c r="F188" s="58">
        <v>1047</v>
      </c>
      <c r="G188" s="171" t="s">
        <v>111</v>
      </c>
      <c r="H188" s="460"/>
      <c r="I188" s="428" t="s">
        <v>109</v>
      </c>
      <c r="J188" s="59"/>
    </row>
    <row r="189" spans="1:10" ht="15" customHeight="1">
      <c r="A189" s="21">
        <v>137</v>
      </c>
      <c r="B189" s="49" t="s">
        <v>128</v>
      </c>
      <c r="C189" s="49">
        <v>2110</v>
      </c>
      <c r="D189" s="360">
        <v>18165.6</v>
      </c>
      <c r="E189" s="18" t="s">
        <v>289</v>
      </c>
      <c r="F189" s="58">
        <v>18165.6</v>
      </c>
      <c r="G189" s="21" t="s">
        <v>890</v>
      </c>
      <c r="H189" s="18" t="s">
        <v>713</v>
      </c>
      <c r="I189" s="27" t="s">
        <v>584</v>
      </c>
      <c r="J189" s="59"/>
    </row>
    <row r="190" spans="1:10" ht="19.5" customHeight="1">
      <c r="A190" s="21">
        <v>138</v>
      </c>
      <c r="B190" s="516" t="s">
        <v>720</v>
      </c>
      <c r="C190" s="49">
        <v>2110</v>
      </c>
      <c r="D190" s="580">
        <v>6604</v>
      </c>
      <c r="E190" s="18" t="s">
        <v>289</v>
      </c>
      <c r="F190" s="517">
        <v>6604</v>
      </c>
      <c r="G190" s="21" t="s">
        <v>890</v>
      </c>
      <c r="H190" s="480"/>
      <c r="I190" s="27"/>
      <c r="J190" s="59"/>
    </row>
    <row r="191" spans="1:8" ht="15.75">
      <c r="A191" s="541"/>
      <c r="B191" s="562" t="s">
        <v>1133</v>
      </c>
      <c r="C191" s="537">
        <v>2110</v>
      </c>
      <c r="D191" s="558">
        <f>SUM(D177:D190)</f>
        <v>525082.0800000001</v>
      </c>
      <c r="E191" s="531" t="s">
        <v>289</v>
      </c>
      <c r="F191" s="379">
        <f>SUM(F177:F190)</f>
        <v>525082.0800000001</v>
      </c>
      <c r="G191" s="456"/>
      <c r="H191" s="513"/>
    </row>
    <row r="192" spans="1:8" ht="25.5" hidden="1">
      <c r="A192" s="30"/>
      <c r="B192" s="285" t="s">
        <v>623</v>
      </c>
      <c r="C192" s="10">
        <v>2110</v>
      </c>
      <c r="D192" s="379">
        <f>SUM(D193)</f>
        <v>207200</v>
      </c>
      <c r="E192" s="369" t="s">
        <v>289</v>
      </c>
      <c r="F192" s="379"/>
      <c r="G192" s="456"/>
      <c r="H192" s="460"/>
    </row>
    <row r="193" spans="1:8" ht="78" customHeight="1" hidden="1">
      <c r="A193" s="30"/>
      <c r="B193" s="425" t="s">
        <v>950</v>
      </c>
      <c r="C193" s="11">
        <v>2110</v>
      </c>
      <c r="D193" s="499">
        <v>207200</v>
      </c>
      <c r="E193" s="369" t="s">
        <v>289</v>
      </c>
      <c r="F193" s="379">
        <v>191546.4</v>
      </c>
      <c r="G193" s="456"/>
      <c r="H193" s="460" t="s">
        <v>105</v>
      </c>
    </row>
    <row r="194" spans="1:8" ht="19.5" customHeight="1" hidden="1">
      <c r="A194" s="30"/>
      <c r="B194" s="135" t="s">
        <v>1028</v>
      </c>
      <c r="C194" s="23">
        <v>2110</v>
      </c>
      <c r="D194" s="379">
        <f>SUM(D192,D191)</f>
        <v>732282.0800000001</v>
      </c>
      <c r="E194" s="369"/>
      <c r="F194" s="379">
        <f>SUM(F191:F193)</f>
        <v>716628.4800000001</v>
      </c>
      <c r="G194" s="456"/>
      <c r="H194" s="460"/>
    </row>
    <row r="195" spans="1:8" ht="15.75" hidden="1">
      <c r="A195" s="30"/>
      <c r="B195" s="206" t="s">
        <v>1024</v>
      </c>
      <c r="C195" s="23">
        <v>2110</v>
      </c>
      <c r="D195" s="7">
        <v>720000</v>
      </c>
      <c r="E195" s="18" t="s">
        <v>289</v>
      </c>
      <c r="F195" s="7"/>
      <c r="G195" s="171"/>
      <c r="H195" s="460"/>
    </row>
    <row r="196" spans="1:10" ht="16.5" hidden="1" thickBot="1">
      <c r="A196" s="212"/>
      <c r="B196" s="213" t="s">
        <v>1029</v>
      </c>
      <c r="C196" s="233">
        <v>2110</v>
      </c>
      <c r="D196" s="117">
        <f>SUM(D195-D194)</f>
        <v>-12282.080000000075</v>
      </c>
      <c r="E196" s="108" t="s">
        <v>289</v>
      </c>
      <c r="F196" s="139"/>
      <c r="G196" s="436"/>
      <c r="H196" s="460"/>
      <c r="J196" s="64">
        <f>SUM(D191,D196)</f>
        <v>512800</v>
      </c>
    </row>
    <row r="197" spans="1:8" ht="25.5" customHeight="1">
      <c r="A197" s="1790" t="s">
        <v>602</v>
      </c>
      <c r="B197" s="1790"/>
      <c r="C197" s="1790"/>
      <c r="D197" s="1790"/>
      <c r="E197" s="1790"/>
      <c r="F197" s="187"/>
      <c r="G197" s="437"/>
      <c r="H197" s="458"/>
    </row>
    <row r="198" spans="1:8" ht="25.5">
      <c r="A198" s="11">
        <v>139</v>
      </c>
      <c r="B198" s="21" t="s">
        <v>1071</v>
      </c>
      <c r="C198" s="32">
        <v>2133</v>
      </c>
      <c r="D198" s="80">
        <v>297818.57</v>
      </c>
      <c r="E198" s="18" t="s">
        <v>289</v>
      </c>
      <c r="F198" s="80">
        <v>297818.57</v>
      </c>
      <c r="G198" s="171" t="s">
        <v>887</v>
      </c>
      <c r="H198" s="460"/>
    </row>
    <row r="199" spans="1:8" ht="26.25" thickBot="1">
      <c r="A199" s="119">
        <v>140</v>
      </c>
      <c r="B199" s="97" t="s">
        <v>874</v>
      </c>
      <c r="C199" s="97">
        <v>2133</v>
      </c>
      <c r="D199" s="121">
        <v>299874</v>
      </c>
      <c r="E199" s="108" t="s">
        <v>289</v>
      </c>
      <c r="F199" s="121">
        <v>299874</v>
      </c>
      <c r="G199" s="377" t="s">
        <v>887</v>
      </c>
      <c r="H199" s="460"/>
    </row>
    <row r="200" spans="1:8" ht="15.75">
      <c r="A200" s="9"/>
      <c r="B200" s="536" t="s">
        <v>1133</v>
      </c>
      <c r="C200" s="537">
        <v>2133</v>
      </c>
      <c r="D200" s="273">
        <f>SUM(D198:D199)</f>
        <v>597692.5700000001</v>
      </c>
      <c r="E200" s="531" t="s">
        <v>289</v>
      </c>
      <c r="F200" s="126">
        <f>SUM(F198:F199)</f>
        <v>597692.5700000001</v>
      </c>
      <c r="G200" s="441"/>
      <c r="H200" s="458"/>
    </row>
    <row r="201" spans="1:8" ht="25.5" hidden="1">
      <c r="A201" s="30"/>
      <c r="B201" s="285" t="s">
        <v>623</v>
      </c>
      <c r="C201" s="11">
        <v>2133</v>
      </c>
      <c r="D201" s="384">
        <f>SUM(D202)</f>
        <v>689623.3</v>
      </c>
      <c r="E201" s="416" t="s">
        <v>289</v>
      </c>
      <c r="F201" s="379">
        <f>SUM(F202)</f>
        <v>689623.3</v>
      </c>
      <c r="G201" s="424"/>
      <c r="H201" s="458"/>
    </row>
    <row r="202" spans="1:8" ht="25.5" hidden="1">
      <c r="A202" s="30"/>
      <c r="B202" s="21" t="s">
        <v>952</v>
      </c>
      <c r="C202" s="11">
        <v>2133</v>
      </c>
      <c r="D202" s="414">
        <v>689623.3</v>
      </c>
      <c r="E202" s="52" t="s">
        <v>289</v>
      </c>
      <c r="F202" s="413">
        <v>689623.3</v>
      </c>
      <c r="G202" s="514" t="s">
        <v>719</v>
      </c>
      <c r="H202" s="458"/>
    </row>
    <row r="203" spans="1:8" ht="15.75" hidden="1">
      <c r="A203" s="30"/>
      <c r="B203" s="135" t="s">
        <v>1028</v>
      </c>
      <c r="C203" s="23">
        <v>2133</v>
      </c>
      <c r="D203" s="381">
        <f>SUM(D200,D201)</f>
        <v>1287315.87</v>
      </c>
      <c r="E203" s="52" t="s">
        <v>289</v>
      </c>
      <c r="F203" s="415">
        <f>SUM(F200:F201)</f>
        <v>1287315.87</v>
      </c>
      <c r="G203" s="424"/>
      <c r="H203" s="458"/>
    </row>
    <row r="204" spans="1:8" ht="15.75" hidden="1">
      <c r="A204" s="30"/>
      <c r="B204" s="206" t="s">
        <v>1024</v>
      </c>
      <c r="C204" s="23">
        <v>2133</v>
      </c>
      <c r="D204" s="7">
        <v>1290000</v>
      </c>
      <c r="E204" s="52" t="s">
        <v>289</v>
      </c>
      <c r="F204" s="78"/>
      <c r="G204" s="30"/>
      <c r="H204" s="458"/>
    </row>
    <row r="205" spans="1:8" ht="16.5" hidden="1" thickBot="1">
      <c r="A205" s="30"/>
      <c r="B205" s="137" t="s">
        <v>1029</v>
      </c>
      <c r="C205" s="150">
        <v>2133</v>
      </c>
      <c r="D205" s="139">
        <f>SUM(D204-D203)</f>
        <v>2684.1299999998882</v>
      </c>
      <c r="E205" s="18" t="s">
        <v>289</v>
      </c>
      <c r="F205" s="139"/>
      <c r="G205" s="436"/>
      <c r="H205" s="460"/>
    </row>
    <row r="206" spans="1:10" ht="18.75">
      <c r="A206" s="9"/>
      <c r="B206" s="61" t="s">
        <v>875</v>
      </c>
      <c r="C206" s="9"/>
      <c r="D206" s="86">
        <f>SUM(D67,D130,D143,D147,D151,D155,D165,D169,D174,D191,D200)</f>
        <v>9240523.82</v>
      </c>
      <c r="E206" s="18" t="s">
        <v>289</v>
      </c>
      <c r="F206" s="273">
        <f>SUM(F70,F135,F143,F147,F151,F155,F165,F169,F174,F191,F203)</f>
        <v>11731484.05</v>
      </c>
      <c r="G206" s="30"/>
      <c r="H206" s="458"/>
      <c r="I206" s="63"/>
      <c r="J206" s="64"/>
    </row>
    <row r="207" spans="11:13" ht="16.5" customHeight="1">
      <c r="K207" s="347"/>
      <c r="L207" s="347">
        <f>SUM(E70,E135,E143,E147,E151,E155,E165,E169,E174,E191,E200)</f>
        <v>0</v>
      </c>
      <c r="M207" s="397">
        <f>SUM(F70,F135,F143,F147,F151,F155,F165,F169,F174,F191,F200)</f>
        <v>11041860.750000002</v>
      </c>
    </row>
    <row r="208" ht="15.75">
      <c r="A208" s="65" t="s">
        <v>321</v>
      </c>
    </row>
    <row r="209" ht="15.75">
      <c r="A209" s="65"/>
    </row>
    <row r="211" spans="2:8" ht="15.75">
      <c r="B211" s="66" t="s">
        <v>876</v>
      </c>
      <c r="C211" s="67"/>
      <c r="D211" s="67"/>
      <c r="E211" s="67"/>
      <c r="F211" s="67"/>
      <c r="G211" s="67"/>
      <c r="H211" s="468"/>
    </row>
    <row r="212" spans="2:10" ht="15.75">
      <c r="B212" s="66" t="s">
        <v>877</v>
      </c>
      <c r="C212" s="68" t="s">
        <v>878</v>
      </c>
      <c r="D212" s="69"/>
      <c r="E212" s="69"/>
      <c r="F212" s="67"/>
      <c r="J212" s="347">
        <f>SUM(D67,D130,D143,D147,D151,D155,D165,D169,D174,D191,D200)</f>
        <v>9240523.82</v>
      </c>
    </row>
    <row r="213" spans="2:6" ht="15.75">
      <c r="B213" s="1"/>
      <c r="C213" s="66" t="s">
        <v>881</v>
      </c>
      <c r="D213" s="1"/>
      <c r="E213" s="70" t="s">
        <v>882</v>
      </c>
      <c r="F213" s="70"/>
    </row>
    <row r="214" spans="2:6" ht="15.75">
      <c r="B214" s="71"/>
      <c r="C214" s="66"/>
      <c r="D214" s="1"/>
      <c r="E214" s="1" t="s">
        <v>883</v>
      </c>
      <c r="F214" s="1"/>
    </row>
    <row r="215" spans="2:8" ht="15.75">
      <c r="B215" s="1"/>
      <c r="C215" s="1"/>
      <c r="D215" s="1"/>
      <c r="E215" s="1"/>
      <c r="F215" s="1"/>
      <c r="G215" s="1"/>
      <c r="H215" s="469"/>
    </row>
    <row r="216" spans="2:8" ht="15.75">
      <c r="B216" s="66" t="s">
        <v>884</v>
      </c>
      <c r="C216" s="1"/>
      <c r="D216" s="1"/>
      <c r="E216" s="1"/>
      <c r="F216" s="1"/>
      <c r="G216" s="1"/>
      <c r="H216" s="469"/>
    </row>
    <row r="217" spans="2:6" ht="15.75">
      <c r="B217" s="66" t="s">
        <v>885</v>
      </c>
      <c r="C217" s="68" t="s">
        <v>886</v>
      </c>
      <c r="D217" s="69"/>
      <c r="E217" s="69"/>
      <c r="F217" s="67"/>
    </row>
    <row r="218" spans="2:6" ht="15.75">
      <c r="B218" s="1"/>
      <c r="C218" s="66" t="s">
        <v>881</v>
      </c>
      <c r="D218" s="1"/>
      <c r="E218" s="70" t="s">
        <v>882</v>
      </c>
      <c r="F218" s="70"/>
    </row>
    <row r="219" spans="2:8" ht="15.75">
      <c r="B219" s="1"/>
      <c r="C219" s="1"/>
      <c r="D219" s="418">
        <f>SUM(D68,D131,D192,D201)</f>
        <v>2728214.3</v>
      </c>
      <c r="E219" s="1"/>
      <c r="F219" s="1"/>
      <c r="G219" s="1"/>
      <c r="H219" s="469"/>
    </row>
    <row r="220" spans="2:8" ht="15.75">
      <c r="B220" s="1"/>
      <c r="C220" s="1"/>
      <c r="D220" s="418"/>
      <c r="E220" s="1"/>
      <c r="F220" s="1"/>
      <c r="G220" s="1"/>
      <c r="H220" s="469"/>
    </row>
    <row r="221" spans="2:10" s="4" customFormat="1" ht="16.5" customHeight="1" hidden="1">
      <c r="B221" s="94" t="s">
        <v>1021</v>
      </c>
      <c r="E221" s="95" t="s">
        <v>1025</v>
      </c>
      <c r="H221" s="66"/>
      <c r="J221" s="96"/>
    </row>
    <row r="222" ht="15.75" hidden="1"/>
    <row r="223" ht="15.75" hidden="1"/>
    <row r="224" ht="15.75" hidden="1">
      <c r="J224" s="347">
        <f>SUM(F135,F70,F143,F147,F151,F155,F165,F169,F174,F191,F203)</f>
        <v>11731484.05</v>
      </c>
    </row>
    <row r="225" ht="15.75" hidden="1">
      <c r="D225" s="391">
        <f>SUM(D70,D135,D143,D147,D151,D155,D165,D169,D174,D194,D203)</f>
        <v>11968738.120000001</v>
      </c>
    </row>
    <row r="226" ht="15.75" hidden="1">
      <c r="F226" s="399">
        <f>SUM(D206+D205+D196+D229)</f>
        <v>11959140.169999998</v>
      </c>
    </row>
    <row r="227" ht="15.75" hidden="1"/>
    <row r="228" ht="15.75" hidden="1"/>
    <row r="229" ht="15.75" hidden="1">
      <c r="D229" s="347">
        <f>SUM(D69,D132,D133,D134,D193,D202)</f>
        <v>2728214.3</v>
      </c>
    </row>
  </sheetData>
  <sheetProtection/>
  <mergeCells count="32">
    <mergeCell ref="A157:E157"/>
    <mergeCell ref="A167:E167"/>
    <mergeCell ref="A197:E197"/>
    <mergeCell ref="A17:E17"/>
    <mergeCell ref="A171:E171"/>
    <mergeCell ref="A176:E176"/>
    <mergeCell ref="A149:E149"/>
    <mergeCell ref="A72:E72"/>
    <mergeCell ref="A5:B5"/>
    <mergeCell ref="A8:E8"/>
    <mergeCell ref="A7:E7"/>
    <mergeCell ref="I173:J173"/>
    <mergeCell ref="H14:H15"/>
    <mergeCell ref="I172:J172"/>
    <mergeCell ref="A145:E145"/>
    <mergeCell ref="D14:D15"/>
    <mergeCell ref="A137:E137"/>
    <mergeCell ref="A153:E153"/>
    <mergeCell ref="A14:A15"/>
    <mergeCell ref="B14:B15"/>
    <mergeCell ref="C14:C15"/>
    <mergeCell ref="A9:E9"/>
    <mergeCell ref="E14:E15"/>
    <mergeCell ref="A10:E10"/>
    <mergeCell ref="A11:G11"/>
    <mergeCell ref="F14:G14"/>
    <mergeCell ref="A4:B4"/>
    <mergeCell ref="A2:B2"/>
    <mergeCell ref="D2:E2"/>
    <mergeCell ref="A3:B3"/>
    <mergeCell ref="D3:E3"/>
    <mergeCell ref="C4:E4"/>
  </mergeCells>
  <printOptions/>
  <pageMargins left="0.7874015748031497" right="0.7874015748031497" top="0.3937007874015748" bottom="0.3937007874015748" header="0.5118110236220472" footer="0.5118110236220472"/>
  <pageSetup fitToHeight="5" fitToWidth="2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12">
      <selection activeCell="A6" sqref="A6:IV9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6.57421875" style="0" customWidth="1"/>
    <col min="4" max="4" width="12.28125" style="0" customWidth="1"/>
    <col min="5" max="5" width="12.00390625" style="0" customWidth="1"/>
    <col min="6" max="6" width="13.140625" style="76" customWidth="1"/>
    <col min="7" max="7" width="8.140625" style="0" customWidth="1"/>
    <col min="8" max="8" width="9.421875" style="66" customWidth="1"/>
    <col min="9" max="9" width="11.28125" style="0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9.75" customHeight="1">
      <c r="I1" s="256"/>
      <c r="J1" s="256"/>
    </row>
    <row r="2" spans="1:10" ht="15.75">
      <c r="A2" s="1792" t="s">
        <v>914</v>
      </c>
      <c r="B2" s="1793"/>
      <c r="C2" s="1"/>
      <c r="D2" s="1794" t="s">
        <v>915</v>
      </c>
      <c r="E2" s="1795"/>
      <c r="F2" s="2"/>
      <c r="I2" s="256"/>
      <c r="J2" s="256"/>
    </row>
    <row r="3" spans="1:10" ht="15" customHeight="1">
      <c r="A3" s="1792" t="s">
        <v>916</v>
      </c>
      <c r="B3" s="1793"/>
      <c r="C3" s="1"/>
      <c r="D3" s="1796" t="s">
        <v>917</v>
      </c>
      <c r="E3" s="1797"/>
      <c r="F3" s="3"/>
      <c r="I3" s="256"/>
      <c r="J3" s="256"/>
    </row>
    <row r="4" spans="1:10" ht="15.75">
      <c r="A4" s="1792" t="s">
        <v>918</v>
      </c>
      <c r="B4" s="1793"/>
      <c r="C4" s="1798" t="s">
        <v>919</v>
      </c>
      <c r="D4" s="1799"/>
      <c r="E4" s="1799"/>
      <c r="F4" s="75"/>
      <c r="I4" s="256"/>
      <c r="J4" s="256"/>
    </row>
    <row r="5" spans="1:10" ht="15.75">
      <c r="A5" s="1792" t="s">
        <v>793</v>
      </c>
      <c r="B5" s="1793"/>
      <c r="I5" s="256"/>
      <c r="J5" s="256"/>
    </row>
    <row r="6" spans="1:10" ht="15.75">
      <c r="A6" s="1802" t="s">
        <v>779</v>
      </c>
      <c r="B6" s="1802"/>
      <c r="C6" s="1802"/>
      <c r="D6" s="1802"/>
      <c r="E6" s="1802"/>
      <c r="F6" s="226"/>
      <c r="G6" s="227"/>
      <c r="I6" s="256"/>
      <c r="J6" s="256"/>
    </row>
    <row r="7" spans="1:10" ht="15.75">
      <c r="A7" s="1800" t="s">
        <v>10</v>
      </c>
      <c r="B7" s="1794"/>
      <c r="C7" s="1794"/>
      <c r="D7" s="1801"/>
      <c r="E7" s="1801"/>
      <c r="F7" s="228"/>
      <c r="G7" s="227"/>
      <c r="I7" s="256"/>
      <c r="J7" s="256"/>
    </row>
    <row r="8" spans="1:10" ht="15.75">
      <c r="A8" s="1800" t="s">
        <v>780</v>
      </c>
      <c r="B8" s="1794"/>
      <c r="C8" s="1794"/>
      <c r="D8" s="1801"/>
      <c r="E8" s="1801"/>
      <c r="F8" s="228"/>
      <c r="G8" s="227"/>
      <c r="I8" s="256"/>
      <c r="J8" s="256"/>
    </row>
    <row r="9" spans="1:10" ht="15.75">
      <c r="A9" s="1800" t="s">
        <v>262</v>
      </c>
      <c r="B9" s="1794"/>
      <c r="C9" s="1794"/>
      <c r="D9" s="1801"/>
      <c r="E9" s="1801"/>
      <c r="F9" s="228"/>
      <c r="G9" s="227"/>
      <c r="I9" s="256"/>
      <c r="J9" s="256"/>
    </row>
    <row r="10" spans="1:10" ht="62.25" customHeight="1">
      <c r="A10" s="1757" t="s">
        <v>777</v>
      </c>
      <c r="B10" s="1758"/>
      <c r="C10" s="1758"/>
      <c r="D10" s="1758"/>
      <c r="E10" s="1758"/>
      <c r="F10" s="1758"/>
      <c r="G10" s="1759"/>
      <c r="H10" s="228"/>
      <c r="I10" s="256"/>
      <c r="J10" s="256"/>
    </row>
    <row r="11" spans="1:10" ht="15" customHeight="1">
      <c r="A11" s="72"/>
      <c r="B11" s="73"/>
      <c r="C11" s="73"/>
      <c r="D11" s="73"/>
      <c r="E11" s="73"/>
      <c r="F11" s="73"/>
      <c r="G11" s="74"/>
      <c r="H11" s="228"/>
      <c r="I11" s="256"/>
      <c r="J11" s="256"/>
    </row>
    <row r="12" spans="1:10" ht="15.75">
      <c r="A12" s="4"/>
      <c r="B12" s="4"/>
      <c r="C12" s="4"/>
      <c r="D12" s="4"/>
      <c r="E12" s="4"/>
      <c r="F12" s="398">
        <v>40926</v>
      </c>
      <c r="I12" s="256"/>
      <c r="J12" s="256"/>
    </row>
    <row r="13" spans="1:10" ht="31.5" customHeight="1">
      <c r="A13" s="1808" t="s">
        <v>264</v>
      </c>
      <c r="B13" s="1780" t="s">
        <v>507</v>
      </c>
      <c r="C13" s="1808" t="s">
        <v>508</v>
      </c>
      <c r="D13" s="1782" t="s">
        <v>285</v>
      </c>
      <c r="E13" s="1784" t="s">
        <v>393</v>
      </c>
      <c r="F13" s="1788" t="s">
        <v>394</v>
      </c>
      <c r="G13" s="1746"/>
      <c r="H13" s="1749" t="s">
        <v>990</v>
      </c>
      <c r="I13" s="471"/>
      <c r="J13" s="256"/>
    </row>
    <row r="14" spans="1:11" ht="32.25" customHeight="1">
      <c r="A14" s="1779"/>
      <c r="B14" s="1781"/>
      <c r="C14" s="1779"/>
      <c r="D14" s="1783"/>
      <c r="E14" s="1785"/>
      <c r="F14" s="8" t="s">
        <v>385</v>
      </c>
      <c r="G14" s="432" t="s">
        <v>892</v>
      </c>
      <c r="H14" s="1750"/>
      <c r="I14" s="471"/>
      <c r="J14" s="256"/>
      <c r="K14" s="83"/>
    </row>
    <row r="15" spans="1:11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432">
        <v>7</v>
      </c>
      <c r="H15" s="463"/>
      <c r="I15" s="471"/>
      <c r="J15" s="256"/>
      <c r="K15" s="84"/>
    </row>
    <row r="16" spans="1:11" ht="21.75" customHeight="1">
      <c r="A16" s="1790" t="s">
        <v>1030</v>
      </c>
      <c r="B16" s="1791"/>
      <c r="C16" s="1791"/>
      <c r="D16" s="1791"/>
      <c r="E16" s="1791"/>
      <c r="F16" s="89"/>
      <c r="G16" s="433"/>
      <c r="H16" s="458"/>
      <c r="I16" s="471"/>
      <c r="J16" s="256"/>
      <c r="K16" s="84"/>
    </row>
    <row r="17" spans="1:11" ht="41.25" customHeight="1" hidden="1">
      <c r="A17" s="11">
        <v>1</v>
      </c>
      <c r="B17" s="12" t="s">
        <v>286</v>
      </c>
      <c r="C17" s="11">
        <v>1131</v>
      </c>
      <c r="D17" s="494"/>
      <c r="E17" s="605" t="s">
        <v>287</v>
      </c>
      <c r="F17" s="79"/>
      <c r="G17" s="21"/>
      <c r="H17" s="465" t="s">
        <v>725</v>
      </c>
      <c r="I17" s="470" t="s">
        <v>991</v>
      </c>
      <c r="J17" s="256"/>
      <c r="K17" s="84"/>
    </row>
    <row r="18" spans="1:11" ht="15.75" hidden="1">
      <c r="A18" s="15">
        <v>2</v>
      </c>
      <c r="B18" s="519" t="s">
        <v>288</v>
      </c>
      <c r="C18" s="11">
        <v>1131</v>
      </c>
      <c r="D18" s="494"/>
      <c r="E18" s="18" t="s">
        <v>289</v>
      </c>
      <c r="F18" s="82"/>
      <c r="G18" s="243"/>
      <c r="H18" s="482"/>
      <c r="I18" s="471"/>
      <c r="J18" s="256"/>
      <c r="K18" s="84"/>
    </row>
    <row r="19" spans="1:11" ht="38.25">
      <c r="A19" s="11">
        <v>1</v>
      </c>
      <c r="B19" s="21" t="s">
        <v>290</v>
      </c>
      <c r="C19" s="11">
        <v>1131</v>
      </c>
      <c r="D19" s="494">
        <v>3200</v>
      </c>
      <c r="E19" s="605" t="s">
        <v>287</v>
      </c>
      <c r="F19" s="82"/>
      <c r="G19" s="21" t="s">
        <v>981</v>
      </c>
      <c r="H19" s="465" t="s">
        <v>992</v>
      </c>
      <c r="I19" s="471"/>
      <c r="J19" s="256"/>
      <c r="K19" s="84"/>
    </row>
    <row r="20" spans="1:11" s="244" customFormat="1" ht="15.75">
      <c r="A20" s="15">
        <v>2</v>
      </c>
      <c r="B20" s="519" t="s">
        <v>291</v>
      </c>
      <c r="C20" s="11">
        <v>1131</v>
      </c>
      <c r="D20" s="494">
        <v>3240</v>
      </c>
      <c r="E20" s="18" t="s">
        <v>289</v>
      </c>
      <c r="F20" s="58"/>
      <c r="G20" s="21" t="s">
        <v>981</v>
      </c>
      <c r="H20" s="465" t="s">
        <v>993</v>
      </c>
      <c r="I20" s="472"/>
      <c r="J20" s="429"/>
      <c r="K20" s="245"/>
    </row>
    <row r="21" spans="1:11" ht="15.75">
      <c r="A21" s="11">
        <v>3</v>
      </c>
      <c r="B21" s="519" t="s">
        <v>292</v>
      </c>
      <c r="C21" s="11">
        <v>1131</v>
      </c>
      <c r="D21" s="494">
        <v>4000</v>
      </c>
      <c r="E21" s="18" t="s">
        <v>289</v>
      </c>
      <c r="F21" s="58"/>
      <c r="G21" s="21" t="s">
        <v>890</v>
      </c>
      <c r="H21" s="465" t="s">
        <v>994</v>
      </c>
      <c r="I21" s="471"/>
      <c r="J21" s="256"/>
      <c r="K21" s="84"/>
    </row>
    <row r="22" spans="1:11" ht="15.75" hidden="1">
      <c r="A22" s="15">
        <v>6</v>
      </c>
      <c r="B22" s="519" t="s">
        <v>293</v>
      </c>
      <c r="C22" s="11">
        <v>1131</v>
      </c>
      <c r="D22" s="494"/>
      <c r="E22" s="18" t="s">
        <v>289</v>
      </c>
      <c r="F22" s="82"/>
      <c r="G22" s="21"/>
      <c r="H22" s="483" t="s">
        <v>763</v>
      </c>
      <c r="I22" s="471"/>
      <c r="J22" s="457">
        <v>37591</v>
      </c>
      <c r="K22" s="84"/>
    </row>
    <row r="23" spans="1:11" s="244" customFormat="1" ht="15.75" hidden="1">
      <c r="A23" s="11">
        <v>7</v>
      </c>
      <c r="B23" s="21" t="s">
        <v>294</v>
      </c>
      <c r="C23" s="11">
        <v>1131</v>
      </c>
      <c r="D23" s="494"/>
      <c r="E23" s="18" t="s">
        <v>289</v>
      </c>
      <c r="F23" s="58"/>
      <c r="G23" s="21"/>
      <c r="H23" s="484"/>
      <c r="I23" s="472"/>
      <c r="J23" s="429"/>
      <c r="K23" s="245"/>
    </row>
    <row r="24" spans="1:11" ht="15.75" hidden="1">
      <c r="A24" s="15">
        <v>8</v>
      </c>
      <c r="B24" s="519" t="s">
        <v>295</v>
      </c>
      <c r="C24" s="11">
        <v>1131</v>
      </c>
      <c r="D24" s="494"/>
      <c r="E24" s="18" t="s">
        <v>289</v>
      </c>
      <c r="F24" s="58"/>
      <c r="G24" s="21"/>
      <c r="H24" s="465" t="s">
        <v>751</v>
      </c>
      <c r="I24" s="471"/>
      <c r="J24" s="256"/>
      <c r="K24" s="84"/>
    </row>
    <row r="25" spans="1:11" s="244" customFormat="1" ht="15.75" hidden="1">
      <c r="A25" s="11">
        <v>9</v>
      </c>
      <c r="B25" s="519" t="s">
        <v>296</v>
      </c>
      <c r="C25" s="11">
        <v>1131</v>
      </c>
      <c r="D25" s="494"/>
      <c r="E25" s="18" t="s">
        <v>289</v>
      </c>
      <c r="F25" s="58"/>
      <c r="G25" s="21"/>
      <c r="H25" s="465" t="s">
        <v>995</v>
      </c>
      <c r="I25" s="472"/>
      <c r="J25" s="429"/>
      <c r="K25" s="245"/>
    </row>
    <row r="26" spans="1:11" ht="15.75" hidden="1">
      <c r="A26" s="15">
        <v>10</v>
      </c>
      <c r="B26" s="11" t="s">
        <v>124</v>
      </c>
      <c r="C26" s="11">
        <v>1131</v>
      </c>
      <c r="D26" s="494"/>
      <c r="E26" s="18" t="s">
        <v>289</v>
      </c>
      <c r="F26" s="80"/>
      <c r="G26" s="21"/>
      <c r="H26" s="465" t="s">
        <v>996</v>
      </c>
      <c r="I26" s="471"/>
      <c r="J26" s="256"/>
      <c r="K26" s="84"/>
    </row>
    <row r="27" spans="1:11" ht="15.75">
      <c r="A27" s="11">
        <v>4</v>
      </c>
      <c r="B27" s="519" t="s">
        <v>298</v>
      </c>
      <c r="C27" s="11">
        <v>1131</v>
      </c>
      <c r="D27" s="494">
        <v>5000</v>
      </c>
      <c r="E27" s="18" t="s">
        <v>289</v>
      </c>
      <c r="F27" s="82"/>
      <c r="G27" s="21" t="s">
        <v>981</v>
      </c>
      <c r="H27" s="482"/>
      <c r="I27" s="471"/>
      <c r="J27" s="256"/>
      <c r="K27" s="84"/>
    </row>
    <row r="28" spans="1:11" ht="15.75" hidden="1">
      <c r="A28" s="15">
        <v>12</v>
      </c>
      <c r="B28" s="21" t="s">
        <v>299</v>
      </c>
      <c r="C28" s="11">
        <v>1131</v>
      </c>
      <c r="D28" s="378"/>
      <c r="E28" s="18" t="s">
        <v>289</v>
      </c>
      <c r="F28" s="80"/>
      <c r="G28" s="21"/>
      <c r="H28" s="485" t="s">
        <v>764</v>
      </c>
      <c r="I28" s="471"/>
      <c r="J28" s="256"/>
      <c r="K28" s="84"/>
    </row>
    <row r="29" spans="1:11" ht="15.75">
      <c r="A29" s="11">
        <v>5</v>
      </c>
      <c r="B29" s="519" t="s">
        <v>1115</v>
      </c>
      <c r="C29" s="11">
        <v>1131</v>
      </c>
      <c r="D29" s="494">
        <v>5000</v>
      </c>
      <c r="E29" s="18" t="s">
        <v>289</v>
      </c>
      <c r="F29" s="80"/>
      <c r="G29" s="21" t="s">
        <v>981</v>
      </c>
      <c r="H29" s="460"/>
      <c r="I29" s="471"/>
      <c r="J29" s="518">
        <v>92647.99</v>
      </c>
      <c r="K29" s="84"/>
    </row>
    <row r="30" spans="1:11" ht="15.75">
      <c r="A30" s="15">
        <v>6</v>
      </c>
      <c r="B30" s="20" t="s">
        <v>569</v>
      </c>
      <c r="C30" s="11">
        <v>1131</v>
      </c>
      <c r="D30" s="494">
        <v>5000</v>
      </c>
      <c r="E30" s="18" t="s">
        <v>289</v>
      </c>
      <c r="F30" s="82"/>
      <c r="G30" s="21"/>
      <c r="H30" s="465" t="s">
        <v>765</v>
      </c>
      <c r="I30" s="471"/>
      <c r="J30" s="256"/>
      <c r="K30" s="84"/>
    </row>
    <row r="31" spans="1:11" ht="15.75" hidden="1">
      <c r="A31" s="11">
        <v>15</v>
      </c>
      <c r="B31" s="519" t="s">
        <v>1117</v>
      </c>
      <c r="C31" s="11">
        <v>1131</v>
      </c>
      <c r="D31" s="494"/>
      <c r="E31" s="18" t="s">
        <v>289</v>
      </c>
      <c r="F31" s="80"/>
      <c r="G31" s="21"/>
      <c r="H31" s="460"/>
      <c r="I31" s="471"/>
      <c r="J31" s="256"/>
      <c r="K31" s="84"/>
    </row>
    <row r="32" spans="1:11" ht="27" customHeight="1" hidden="1">
      <c r="A32" s="15">
        <v>16</v>
      </c>
      <c r="B32" s="519" t="s">
        <v>1118</v>
      </c>
      <c r="C32" s="11">
        <v>1131</v>
      </c>
      <c r="D32" s="494"/>
      <c r="E32" s="18" t="s">
        <v>289</v>
      </c>
      <c r="F32" s="80"/>
      <c r="G32" s="21"/>
      <c r="H32" s="465" t="s">
        <v>354</v>
      </c>
      <c r="I32" s="471"/>
      <c r="J32" s="256"/>
      <c r="K32" s="84"/>
    </row>
    <row r="33" spans="1:11" ht="15.75" hidden="1">
      <c r="A33" s="11">
        <v>17</v>
      </c>
      <c r="B33" s="519" t="s">
        <v>1119</v>
      </c>
      <c r="C33" s="11">
        <v>1131</v>
      </c>
      <c r="D33" s="494"/>
      <c r="E33" s="18" t="s">
        <v>289</v>
      </c>
      <c r="F33" s="80"/>
      <c r="G33" s="21"/>
      <c r="H33" s="460"/>
      <c r="I33" s="471"/>
      <c r="J33" s="256"/>
      <c r="K33" s="84"/>
    </row>
    <row r="34" spans="1:11" ht="15.75">
      <c r="A34" s="15">
        <v>7</v>
      </c>
      <c r="B34" s="519" t="s">
        <v>1120</v>
      </c>
      <c r="C34" s="11">
        <v>1131</v>
      </c>
      <c r="D34" s="494">
        <v>20000</v>
      </c>
      <c r="E34" s="18" t="s">
        <v>289</v>
      </c>
      <c r="F34" s="80"/>
      <c r="G34" s="21" t="s">
        <v>981</v>
      </c>
      <c r="H34" s="485" t="s">
        <v>766</v>
      </c>
      <c r="I34" s="471"/>
      <c r="J34" s="256"/>
      <c r="K34" s="84"/>
    </row>
    <row r="35" spans="1:11" ht="24" customHeight="1">
      <c r="A35" s="11">
        <v>8</v>
      </c>
      <c r="B35" s="519" t="s">
        <v>1121</v>
      </c>
      <c r="C35" s="11">
        <v>1131</v>
      </c>
      <c r="D35" s="494">
        <v>15000</v>
      </c>
      <c r="E35" s="18" t="s">
        <v>289</v>
      </c>
      <c r="F35" s="80"/>
      <c r="G35" s="21" t="s">
        <v>981</v>
      </c>
      <c r="H35" s="465" t="s">
        <v>355</v>
      </c>
      <c r="I35" s="604"/>
      <c r="J35" s="256"/>
      <c r="K35" s="84"/>
    </row>
    <row r="36" spans="1:11" ht="15.75" customHeight="1">
      <c r="A36" s="15">
        <v>9</v>
      </c>
      <c r="B36" s="21" t="s">
        <v>1122</v>
      </c>
      <c r="C36" s="11">
        <v>1131</v>
      </c>
      <c r="D36" s="494">
        <v>15000</v>
      </c>
      <c r="E36" s="18" t="s">
        <v>289</v>
      </c>
      <c r="F36" s="80"/>
      <c r="G36" s="21" t="s">
        <v>981</v>
      </c>
      <c r="H36" s="465" t="s">
        <v>767</v>
      </c>
      <c r="I36" s="604"/>
      <c r="J36" s="256"/>
      <c r="K36" s="84"/>
    </row>
    <row r="37" spans="1:11" ht="15.75" hidden="1">
      <c r="A37" s="11">
        <v>21</v>
      </c>
      <c r="B37" s="519" t="s">
        <v>1123</v>
      </c>
      <c r="C37" s="11">
        <v>1131</v>
      </c>
      <c r="D37" s="494"/>
      <c r="E37" s="18" t="s">
        <v>289</v>
      </c>
      <c r="F37" s="80"/>
      <c r="G37" s="21"/>
      <c r="H37" s="460"/>
      <c r="I37" s="471"/>
      <c r="J37" s="256"/>
      <c r="K37" s="84"/>
    </row>
    <row r="38" spans="1:11" ht="30.75" customHeight="1">
      <c r="A38" s="15">
        <v>10</v>
      </c>
      <c r="B38" s="12" t="s">
        <v>1124</v>
      </c>
      <c r="C38" s="11">
        <v>1131</v>
      </c>
      <c r="D38" s="494">
        <v>15000</v>
      </c>
      <c r="E38" s="18" t="s">
        <v>289</v>
      </c>
      <c r="F38" s="80"/>
      <c r="G38" s="21"/>
      <c r="H38" s="461" t="s">
        <v>105</v>
      </c>
      <c r="I38" s="471"/>
      <c r="J38" s="256"/>
      <c r="K38" s="84"/>
    </row>
    <row r="39" spans="1:11" ht="16.5" customHeight="1">
      <c r="A39" s="11">
        <v>11</v>
      </c>
      <c r="B39" s="21" t="s">
        <v>1125</v>
      </c>
      <c r="C39" s="11">
        <v>1131</v>
      </c>
      <c r="D39" s="494">
        <v>75931</v>
      </c>
      <c r="E39" s="18" t="s">
        <v>289</v>
      </c>
      <c r="F39" s="80"/>
      <c r="G39" s="21" t="s">
        <v>981</v>
      </c>
      <c r="H39" s="465" t="s">
        <v>356</v>
      </c>
      <c r="I39" s="471"/>
      <c r="J39" s="256"/>
      <c r="K39" s="84"/>
    </row>
    <row r="40" spans="1:11" ht="19.5" customHeight="1" hidden="1">
      <c r="A40" s="15">
        <v>24</v>
      </c>
      <c r="B40" s="519" t="s">
        <v>1126</v>
      </c>
      <c r="C40" s="11">
        <v>1131</v>
      </c>
      <c r="D40" s="494"/>
      <c r="E40" s="18" t="s">
        <v>289</v>
      </c>
      <c r="F40" s="82"/>
      <c r="G40" s="21"/>
      <c r="H40" s="465" t="s">
        <v>357</v>
      </c>
      <c r="I40" s="472"/>
      <c r="J40" s="256"/>
      <c r="K40" s="84"/>
    </row>
    <row r="41" spans="1:11" ht="18" customHeight="1" hidden="1">
      <c r="A41" s="11">
        <v>25</v>
      </c>
      <c r="B41" s="519" t="s">
        <v>122</v>
      </c>
      <c r="C41" s="11">
        <v>1131</v>
      </c>
      <c r="D41" s="494"/>
      <c r="E41" s="18" t="s">
        <v>289</v>
      </c>
      <c r="F41" s="80"/>
      <c r="G41" s="21"/>
      <c r="H41" s="460"/>
      <c r="I41" s="471"/>
      <c r="J41" s="256"/>
      <c r="K41" s="84"/>
    </row>
    <row r="42" spans="1:11" ht="15" customHeight="1">
      <c r="A42" s="15">
        <v>12</v>
      </c>
      <c r="B42" s="12" t="s">
        <v>1129</v>
      </c>
      <c r="C42" s="11">
        <v>1131</v>
      </c>
      <c r="D42" s="494">
        <v>1000</v>
      </c>
      <c r="E42" s="350" t="s">
        <v>289</v>
      </c>
      <c r="F42" s="340"/>
      <c r="G42" s="21"/>
      <c r="H42" s="465" t="s">
        <v>358</v>
      </c>
      <c r="I42" s="471"/>
      <c r="J42" s="256"/>
      <c r="K42" s="84"/>
    </row>
    <row r="43" spans="1:10" ht="18.75" customHeight="1">
      <c r="A43" s="11">
        <v>13</v>
      </c>
      <c r="B43" s="20" t="s">
        <v>1130</v>
      </c>
      <c r="C43" s="11">
        <v>1131</v>
      </c>
      <c r="D43" s="494">
        <v>1000</v>
      </c>
      <c r="E43" s="350" t="s">
        <v>289</v>
      </c>
      <c r="F43" s="349"/>
      <c r="G43" s="21"/>
      <c r="H43" s="465" t="s">
        <v>359</v>
      </c>
      <c r="I43" s="471"/>
      <c r="J43" s="256"/>
    </row>
    <row r="44" spans="1:10" ht="19.5" customHeight="1">
      <c r="A44" s="15">
        <v>14</v>
      </c>
      <c r="B44" s="20" t="s">
        <v>1131</v>
      </c>
      <c r="C44" s="11">
        <v>1131</v>
      </c>
      <c r="D44" s="494">
        <v>2000</v>
      </c>
      <c r="E44" s="350" t="s">
        <v>289</v>
      </c>
      <c r="F44" s="349"/>
      <c r="G44" s="21"/>
      <c r="H44" s="465" t="s">
        <v>359</v>
      </c>
      <c r="I44" s="471"/>
      <c r="J44" s="256"/>
    </row>
    <row r="45" spans="1:10" ht="18" customHeight="1">
      <c r="A45" s="11">
        <v>15</v>
      </c>
      <c r="B45" s="21" t="s">
        <v>1132</v>
      </c>
      <c r="C45" s="11">
        <v>1131</v>
      </c>
      <c r="D45" s="378">
        <v>1000</v>
      </c>
      <c r="E45" s="350" t="s">
        <v>289</v>
      </c>
      <c r="F45" s="349"/>
      <c r="G45" s="21" t="s">
        <v>981</v>
      </c>
      <c r="H45" s="465" t="s">
        <v>768</v>
      </c>
      <c r="I45" s="471"/>
      <c r="J45" s="256"/>
    </row>
    <row r="46" spans="1:10" s="244" customFormat="1" ht="15.75" customHeight="1" hidden="1">
      <c r="A46" s="15">
        <v>30</v>
      </c>
      <c r="B46" s="21" t="s">
        <v>614</v>
      </c>
      <c r="C46" s="11">
        <v>1131</v>
      </c>
      <c r="D46" s="494"/>
      <c r="E46" s="350" t="s">
        <v>289</v>
      </c>
      <c r="F46" s="360"/>
      <c r="G46" s="21"/>
      <c r="H46" s="465" t="s">
        <v>360</v>
      </c>
      <c r="I46" s="472"/>
      <c r="J46" s="429"/>
    </row>
    <row r="47" spans="1:10" s="244" customFormat="1" ht="18" customHeight="1">
      <c r="A47" s="11">
        <v>16</v>
      </c>
      <c r="B47" s="12" t="s">
        <v>620</v>
      </c>
      <c r="C47" s="11">
        <v>1131</v>
      </c>
      <c r="D47" s="378">
        <v>5000</v>
      </c>
      <c r="E47" s="18" t="s">
        <v>289</v>
      </c>
      <c r="F47" s="497"/>
      <c r="G47" s="21"/>
      <c r="H47" s="465" t="s">
        <v>721</v>
      </c>
      <c r="I47" s="472"/>
      <c r="J47" s="429"/>
    </row>
    <row r="48" spans="1:10" s="244" customFormat="1" ht="15.75" customHeight="1">
      <c r="A48" s="15">
        <v>17</v>
      </c>
      <c r="B48" s="21" t="s">
        <v>590</v>
      </c>
      <c r="C48" s="11">
        <v>1131</v>
      </c>
      <c r="D48" s="378">
        <v>8000</v>
      </c>
      <c r="E48" s="18" t="s">
        <v>289</v>
      </c>
      <c r="F48" s="58"/>
      <c r="G48" s="21" t="s">
        <v>981</v>
      </c>
      <c r="H48" s="462"/>
      <c r="I48" s="473" t="s">
        <v>105</v>
      </c>
      <c r="J48" s="429"/>
    </row>
    <row r="49" spans="1:10" ht="15.75" hidden="1">
      <c r="A49" s="11">
        <v>33</v>
      </c>
      <c r="B49" s="21" t="s">
        <v>595</v>
      </c>
      <c r="C49" s="11">
        <v>1131</v>
      </c>
      <c r="D49" s="494"/>
      <c r="E49" s="18" t="s">
        <v>289</v>
      </c>
      <c r="F49" s="80"/>
      <c r="G49" s="21"/>
      <c r="H49" s="485" t="s">
        <v>769</v>
      </c>
      <c r="I49" s="474"/>
      <c r="J49" s="256"/>
    </row>
    <row r="50" spans="1:10" ht="15.75">
      <c r="A50" s="15">
        <v>18</v>
      </c>
      <c r="B50" s="26" t="s">
        <v>596</v>
      </c>
      <c r="C50" s="11">
        <v>1131</v>
      </c>
      <c r="D50" s="378">
        <v>10000</v>
      </c>
      <c r="E50" s="18" t="s">
        <v>289</v>
      </c>
      <c r="F50" s="80"/>
      <c r="G50" s="21" t="s">
        <v>981</v>
      </c>
      <c r="H50" s="463" t="s">
        <v>582</v>
      </c>
      <c r="I50" s="471"/>
      <c r="J50" s="256"/>
    </row>
    <row r="51" spans="1:10" ht="25.5">
      <c r="A51" s="11">
        <v>19</v>
      </c>
      <c r="B51" s="26" t="s">
        <v>136</v>
      </c>
      <c r="C51" s="11">
        <v>1131</v>
      </c>
      <c r="D51" s="378">
        <v>6029</v>
      </c>
      <c r="E51" s="18" t="s">
        <v>289</v>
      </c>
      <c r="F51" s="80"/>
      <c r="G51" s="21" t="s">
        <v>981</v>
      </c>
      <c r="H51" s="460"/>
      <c r="I51" s="471"/>
      <c r="J51" s="256"/>
    </row>
    <row r="52" spans="1:10" ht="15.75" hidden="1">
      <c r="A52" s="15">
        <v>36</v>
      </c>
      <c r="B52" s="49" t="s">
        <v>637</v>
      </c>
      <c r="C52" s="11">
        <v>1131</v>
      </c>
      <c r="D52" s="378"/>
      <c r="E52" s="18" t="s">
        <v>289</v>
      </c>
      <c r="F52" s="80"/>
      <c r="G52" s="21"/>
      <c r="H52" s="465" t="s">
        <v>361</v>
      </c>
      <c r="I52" s="471"/>
      <c r="J52" s="256"/>
    </row>
    <row r="53" spans="1:10" ht="15.75" hidden="1">
      <c r="A53" s="11">
        <v>37</v>
      </c>
      <c r="B53" s="26" t="s">
        <v>597</v>
      </c>
      <c r="C53" s="11">
        <v>1131</v>
      </c>
      <c r="D53" s="378"/>
      <c r="E53" s="18" t="s">
        <v>289</v>
      </c>
      <c r="F53" s="80"/>
      <c r="G53" s="21"/>
      <c r="H53" s="465" t="s">
        <v>362</v>
      </c>
      <c r="I53" s="471"/>
      <c r="J53" s="256"/>
    </row>
    <row r="54" spans="1:10" ht="25.5" hidden="1">
      <c r="A54" s="15">
        <v>38</v>
      </c>
      <c r="B54" s="305" t="s">
        <v>639</v>
      </c>
      <c r="C54" s="11">
        <v>1131</v>
      </c>
      <c r="D54" s="378"/>
      <c r="E54" s="18" t="s">
        <v>289</v>
      </c>
      <c r="F54" s="80"/>
      <c r="G54" s="21"/>
      <c r="H54" s="485" t="s">
        <v>667</v>
      </c>
      <c r="I54" s="475"/>
      <c r="J54" s="256"/>
    </row>
    <row r="55" spans="1:10" ht="25.5">
      <c r="A55" s="11">
        <v>20</v>
      </c>
      <c r="B55" s="49" t="s">
        <v>121</v>
      </c>
      <c r="C55" s="11">
        <v>1131</v>
      </c>
      <c r="D55" s="378">
        <v>25000</v>
      </c>
      <c r="E55" s="18" t="s">
        <v>289</v>
      </c>
      <c r="F55" s="80"/>
      <c r="G55" s="21" t="s">
        <v>981</v>
      </c>
      <c r="H55" s="460"/>
      <c r="I55" s="476"/>
      <c r="J55" s="256"/>
    </row>
    <row r="56" spans="1:10" ht="15.75" hidden="1">
      <c r="A56" s="15">
        <v>40</v>
      </c>
      <c r="B56" s="49" t="s">
        <v>567</v>
      </c>
      <c r="C56" s="11">
        <v>1131</v>
      </c>
      <c r="D56" s="378"/>
      <c r="E56" s="18" t="s">
        <v>289</v>
      </c>
      <c r="F56" s="80"/>
      <c r="G56" s="21"/>
      <c r="H56" s="465" t="s">
        <v>363</v>
      </c>
      <c r="I56" s="471"/>
      <c r="J56" s="256"/>
    </row>
    <row r="57" spans="1:10" ht="15.75" hidden="1">
      <c r="A57" s="11">
        <v>41</v>
      </c>
      <c r="B57" s="49" t="s">
        <v>568</v>
      </c>
      <c r="C57" s="11">
        <v>1131</v>
      </c>
      <c r="D57" s="378"/>
      <c r="E57" s="18" t="s">
        <v>289</v>
      </c>
      <c r="F57" s="80"/>
      <c r="G57" s="21"/>
      <c r="H57" s="465" t="s">
        <v>722</v>
      </c>
      <c r="I57" s="471"/>
      <c r="J57" s="256"/>
    </row>
    <row r="58" spans="1:10" ht="15.75" hidden="1">
      <c r="A58" s="15">
        <v>42</v>
      </c>
      <c r="B58" s="49" t="s">
        <v>575</v>
      </c>
      <c r="C58" s="11">
        <v>1131</v>
      </c>
      <c r="D58" s="378"/>
      <c r="E58" s="18" t="s">
        <v>289</v>
      </c>
      <c r="F58" s="80"/>
      <c r="G58" s="21"/>
      <c r="H58" s="461" t="s">
        <v>585</v>
      </c>
      <c r="I58" s="471"/>
      <c r="J58" s="256"/>
    </row>
    <row r="59" spans="1:10" ht="15.75" hidden="1">
      <c r="A59" s="11">
        <v>43</v>
      </c>
      <c r="B59" s="305" t="s">
        <v>922</v>
      </c>
      <c r="C59" s="11">
        <v>1131</v>
      </c>
      <c r="D59" s="378"/>
      <c r="E59" s="18" t="s">
        <v>289</v>
      </c>
      <c r="F59" s="80"/>
      <c r="G59" s="21"/>
      <c r="H59" s="465" t="s">
        <v>751</v>
      </c>
      <c r="I59" s="471" t="s">
        <v>666</v>
      </c>
      <c r="J59" s="256"/>
    </row>
    <row r="60" spans="1:10" ht="15.75" customHeight="1" hidden="1">
      <c r="A60" s="15">
        <v>44</v>
      </c>
      <c r="B60" s="305" t="s">
        <v>923</v>
      </c>
      <c r="C60" s="11">
        <v>1131</v>
      </c>
      <c r="D60" s="378"/>
      <c r="E60" s="18" t="s">
        <v>289</v>
      </c>
      <c r="F60" s="80"/>
      <c r="G60" s="21"/>
      <c r="H60" s="465" t="s">
        <v>723</v>
      </c>
      <c r="I60" s="471"/>
      <c r="J60" s="256"/>
    </row>
    <row r="61" spans="1:10" ht="15.75" customHeight="1" hidden="1">
      <c r="A61" s="11">
        <v>45</v>
      </c>
      <c r="B61" s="305" t="s">
        <v>1160</v>
      </c>
      <c r="C61" s="11">
        <v>1131</v>
      </c>
      <c r="D61" s="378"/>
      <c r="E61" s="18" t="s">
        <v>289</v>
      </c>
      <c r="F61" s="80"/>
      <c r="G61" s="21"/>
      <c r="H61" s="485" t="s">
        <v>769</v>
      </c>
      <c r="I61" s="471"/>
      <c r="J61" s="256"/>
    </row>
    <row r="62" spans="1:10" ht="15.75" customHeight="1">
      <c r="A62" s="15">
        <v>21</v>
      </c>
      <c r="B62" s="12" t="s">
        <v>126</v>
      </c>
      <c r="C62" s="11">
        <v>1131</v>
      </c>
      <c r="D62" s="378">
        <v>3000</v>
      </c>
      <c r="E62" s="18" t="s">
        <v>289</v>
      </c>
      <c r="F62" s="80"/>
      <c r="G62" s="21"/>
      <c r="H62" s="465" t="s">
        <v>356</v>
      </c>
      <c r="I62" s="477" t="s">
        <v>989</v>
      </c>
      <c r="J62" s="256"/>
    </row>
    <row r="63" spans="1:10" ht="15.75" hidden="1">
      <c r="A63" s="11">
        <v>47</v>
      </c>
      <c r="B63" s="305" t="s">
        <v>140</v>
      </c>
      <c r="C63" s="11">
        <v>1131</v>
      </c>
      <c r="D63" s="378"/>
      <c r="E63" s="18" t="s">
        <v>289</v>
      </c>
      <c r="F63" s="80"/>
      <c r="G63" s="21"/>
      <c r="H63" s="461" t="s">
        <v>585</v>
      </c>
      <c r="I63" s="471"/>
      <c r="J63" s="256"/>
    </row>
    <row r="64" spans="1:10" ht="15.75" hidden="1">
      <c r="A64" s="11">
        <v>48</v>
      </c>
      <c r="B64" s="305" t="s">
        <v>752</v>
      </c>
      <c r="C64" s="11">
        <v>1131</v>
      </c>
      <c r="D64" s="378"/>
      <c r="E64" s="18" t="s">
        <v>289</v>
      </c>
      <c r="F64" s="80"/>
      <c r="G64" s="21"/>
      <c r="H64" s="461" t="s">
        <v>585</v>
      </c>
      <c r="I64" s="471"/>
      <c r="J64" s="256"/>
    </row>
    <row r="65" spans="1:10" ht="15.75" hidden="1">
      <c r="A65" s="11">
        <v>49</v>
      </c>
      <c r="B65" s="305" t="s">
        <v>662</v>
      </c>
      <c r="C65" s="11">
        <v>1131</v>
      </c>
      <c r="D65" s="378"/>
      <c r="E65" s="18" t="s">
        <v>289</v>
      </c>
      <c r="F65" s="80"/>
      <c r="G65" s="21"/>
      <c r="H65" s="465" t="s">
        <v>724</v>
      </c>
      <c r="I65" s="471"/>
      <c r="J65" s="256"/>
    </row>
    <row r="66" spans="1:10" ht="15.75" hidden="1">
      <c r="A66" s="11">
        <v>50</v>
      </c>
      <c r="B66" s="305" t="s">
        <v>665</v>
      </c>
      <c r="C66" s="11">
        <v>1131</v>
      </c>
      <c r="D66" s="378"/>
      <c r="E66" s="18" t="s">
        <v>289</v>
      </c>
      <c r="F66" s="80"/>
      <c r="G66" s="21"/>
      <c r="H66" s="486" t="s">
        <v>353</v>
      </c>
      <c r="I66" s="471" t="s">
        <v>762</v>
      </c>
      <c r="J66" s="256"/>
    </row>
    <row r="67" spans="1:10" ht="16.5" customHeight="1">
      <c r="A67" s="11">
        <v>22</v>
      </c>
      <c r="B67" s="305" t="s">
        <v>985</v>
      </c>
      <c r="C67" s="11">
        <v>1131</v>
      </c>
      <c r="D67" s="378">
        <v>2000</v>
      </c>
      <c r="E67" s="18" t="s">
        <v>289</v>
      </c>
      <c r="F67" s="80"/>
      <c r="G67" s="21" t="s">
        <v>890</v>
      </c>
      <c r="H67" s="486"/>
      <c r="I67" s="471"/>
      <c r="J67" s="256"/>
    </row>
    <row r="68" spans="1:10" ht="16.5" hidden="1" thickBot="1">
      <c r="A68" s="11">
        <v>52</v>
      </c>
      <c r="B68" s="385" t="s">
        <v>225</v>
      </c>
      <c r="C68" s="119">
        <v>1131</v>
      </c>
      <c r="D68" s="593">
        <v>78000</v>
      </c>
      <c r="E68" s="108" t="s">
        <v>289</v>
      </c>
      <c r="F68" s="121"/>
      <c r="G68" s="97"/>
      <c r="H68" s="594"/>
      <c r="I68" s="471"/>
      <c r="J68" s="256"/>
    </row>
    <row r="69" spans="1:9" ht="16.5" customHeight="1" hidden="1">
      <c r="A69" s="400"/>
      <c r="B69" s="123" t="s">
        <v>1133</v>
      </c>
      <c r="C69" s="146">
        <v>1131</v>
      </c>
      <c r="D69" s="595">
        <f>SUM(D17:D68)</f>
        <v>308400</v>
      </c>
      <c r="E69" s="125" t="s">
        <v>289</v>
      </c>
      <c r="F69" s="147">
        <f>SUM(F17:F68)</f>
        <v>0</v>
      </c>
      <c r="G69" s="434"/>
      <c r="H69" s="596"/>
      <c r="I69" s="256"/>
    </row>
    <row r="70" spans="1:9" ht="25.5" hidden="1">
      <c r="A70" s="15"/>
      <c r="B70" s="504" t="s">
        <v>623</v>
      </c>
      <c r="C70" s="23">
        <v>1131</v>
      </c>
      <c r="D70" s="505">
        <f>SUM(D71)</f>
        <v>0</v>
      </c>
      <c r="E70" s="506" t="s">
        <v>289</v>
      </c>
      <c r="F70" s="85">
        <f>SUM(F71)</f>
        <v>0</v>
      </c>
      <c r="G70" s="507"/>
      <c r="H70" s="597"/>
      <c r="I70" s="256"/>
    </row>
    <row r="71" spans="1:9" ht="44.25" customHeight="1" hidden="1">
      <c r="A71" s="400"/>
      <c r="B71" s="500" t="s">
        <v>1023</v>
      </c>
      <c r="C71" s="501">
        <v>1131</v>
      </c>
      <c r="D71" s="502"/>
      <c r="E71" s="480" t="s">
        <v>289</v>
      </c>
      <c r="F71" s="387"/>
      <c r="G71" s="456" t="s">
        <v>888</v>
      </c>
      <c r="H71" s="598" t="s">
        <v>356</v>
      </c>
      <c r="I71" s="256"/>
    </row>
    <row r="72" spans="1:9" ht="18" customHeight="1" hidden="1">
      <c r="A72" s="15"/>
      <c r="B72" s="135" t="s">
        <v>1028</v>
      </c>
      <c r="C72" s="23">
        <v>1131</v>
      </c>
      <c r="D72" s="267">
        <f>SUM(D69:D70)</f>
        <v>308400</v>
      </c>
      <c r="E72" s="18" t="s">
        <v>289</v>
      </c>
      <c r="F72" s="85">
        <f>SUM(F69,F70)</f>
        <v>0</v>
      </c>
      <c r="G72" s="171"/>
      <c r="H72" s="597"/>
      <c r="I72" s="430"/>
    </row>
    <row r="73" spans="1:10" ht="20.25" customHeight="1" hidden="1" thickBot="1">
      <c r="A73" s="232"/>
      <c r="B73" s="213" t="s">
        <v>1024</v>
      </c>
      <c r="C73" s="233">
        <v>1131</v>
      </c>
      <c r="D73" s="272">
        <v>308400</v>
      </c>
      <c r="E73" s="108" t="s">
        <v>289</v>
      </c>
      <c r="F73" s="151"/>
      <c r="G73" s="436"/>
      <c r="H73" s="599"/>
      <c r="I73" s="431"/>
      <c r="J73" s="328"/>
    </row>
    <row r="74" spans="1:8" ht="24.75" customHeight="1">
      <c r="A74" s="1790" t="s">
        <v>483</v>
      </c>
      <c r="B74" s="1790"/>
      <c r="C74" s="1790"/>
      <c r="D74" s="1790"/>
      <c r="E74" s="1790"/>
      <c r="F74" s="144"/>
      <c r="G74" s="437"/>
      <c r="H74" s="510"/>
    </row>
    <row r="75" spans="1:10" s="244" customFormat="1" ht="18" customHeight="1">
      <c r="A75" s="522">
        <v>23</v>
      </c>
      <c r="B75" s="26" t="s">
        <v>983</v>
      </c>
      <c r="C75" s="25">
        <v>1134</v>
      </c>
      <c r="D75" s="613">
        <v>4592226</v>
      </c>
      <c r="E75" s="52" t="s">
        <v>289</v>
      </c>
      <c r="F75" s="517"/>
      <c r="G75" s="171" t="s">
        <v>982</v>
      </c>
      <c r="H75" s="460"/>
      <c r="I75" s="395" t="s">
        <v>781</v>
      </c>
      <c r="J75" s="249"/>
    </row>
    <row r="76" spans="1:9" ht="27" customHeight="1">
      <c r="A76" s="25">
        <v>24</v>
      </c>
      <c r="B76" s="26" t="s">
        <v>668</v>
      </c>
      <c r="C76" s="25">
        <v>1134</v>
      </c>
      <c r="D76" s="275">
        <v>24800</v>
      </c>
      <c r="E76" s="52" t="s">
        <v>289</v>
      </c>
      <c r="F76" s="58"/>
      <c r="G76" s="195" t="s">
        <v>887</v>
      </c>
      <c r="H76" s="463" t="s">
        <v>727</v>
      </c>
      <c r="I76" s="401" t="s">
        <v>710</v>
      </c>
    </row>
    <row r="77" spans="1:9" ht="26.25" customHeight="1">
      <c r="A77" s="25">
        <v>25</v>
      </c>
      <c r="B77" s="26" t="s">
        <v>1134</v>
      </c>
      <c r="C77" s="25">
        <v>1134</v>
      </c>
      <c r="D77" s="58">
        <v>17964</v>
      </c>
      <c r="E77" s="52" t="s">
        <v>289</v>
      </c>
      <c r="F77" s="58"/>
      <c r="G77" s="195" t="s">
        <v>887</v>
      </c>
      <c r="H77" s="465" t="s">
        <v>679</v>
      </c>
      <c r="I77" s="401" t="s">
        <v>685</v>
      </c>
    </row>
    <row r="78" spans="1:9" ht="15.75">
      <c r="A78" s="25">
        <v>26</v>
      </c>
      <c r="B78" s="49" t="s">
        <v>603</v>
      </c>
      <c r="C78" s="25">
        <v>1134</v>
      </c>
      <c r="D78" s="275">
        <v>60000</v>
      </c>
      <c r="E78" s="52" t="s">
        <v>289</v>
      </c>
      <c r="F78" s="58"/>
      <c r="G78" s="195" t="s">
        <v>887</v>
      </c>
      <c r="H78" s="465" t="s">
        <v>726</v>
      </c>
      <c r="I78" s="401"/>
    </row>
    <row r="79" spans="1:10" ht="15.75">
      <c r="A79" s="25">
        <v>27</v>
      </c>
      <c r="B79" s="49" t="s">
        <v>1138</v>
      </c>
      <c r="C79" s="25">
        <v>1134</v>
      </c>
      <c r="D79" s="275">
        <v>15400</v>
      </c>
      <c r="E79" s="52" t="s">
        <v>289</v>
      </c>
      <c r="F79" s="340"/>
      <c r="G79" s="195" t="s">
        <v>887</v>
      </c>
      <c r="H79" s="465" t="s">
        <v>728</v>
      </c>
      <c r="J79" s="401"/>
    </row>
    <row r="80" spans="1:9" ht="43.5" customHeight="1">
      <c r="A80" s="25">
        <v>28</v>
      </c>
      <c r="B80" s="49" t="s">
        <v>1139</v>
      </c>
      <c r="C80" s="25">
        <v>1134</v>
      </c>
      <c r="D80" s="275">
        <v>24300</v>
      </c>
      <c r="E80" s="52" t="s">
        <v>289</v>
      </c>
      <c r="F80" s="58"/>
      <c r="G80" s="195" t="s">
        <v>887</v>
      </c>
      <c r="H80" s="465" t="s">
        <v>686</v>
      </c>
      <c r="I80" s="487"/>
    </row>
    <row r="81" spans="1:9" ht="15" customHeight="1">
      <c r="A81" s="25">
        <v>29</v>
      </c>
      <c r="B81" s="49" t="s">
        <v>1140</v>
      </c>
      <c r="C81" s="25">
        <v>1134</v>
      </c>
      <c r="D81" s="58">
        <v>18500</v>
      </c>
      <c r="E81" s="52" t="s">
        <v>289</v>
      </c>
      <c r="F81" s="58"/>
      <c r="G81" s="195" t="s">
        <v>887</v>
      </c>
      <c r="H81" s="462" t="s">
        <v>687</v>
      </c>
      <c r="I81" s="401"/>
    </row>
    <row r="82" spans="1:9" ht="17.25" customHeight="1">
      <c r="A82" s="25">
        <v>30</v>
      </c>
      <c r="B82" s="49" t="s">
        <v>399</v>
      </c>
      <c r="C82" s="25">
        <v>1134</v>
      </c>
      <c r="D82" s="275">
        <v>1500</v>
      </c>
      <c r="E82" s="52" t="s">
        <v>289</v>
      </c>
      <c r="F82" s="58"/>
      <c r="G82" s="195" t="s">
        <v>887</v>
      </c>
      <c r="H82" s="465" t="s">
        <v>730</v>
      </c>
      <c r="I82" s="487" t="s">
        <v>731</v>
      </c>
    </row>
    <row r="83" spans="1:10" ht="26.25" customHeight="1">
      <c r="A83" s="25">
        <v>31</v>
      </c>
      <c r="B83" s="49" t="s">
        <v>653</v>
      </c>
      <c r="C83" s="25">
        <v>1134</v>
      </c>
      <c r="D83" s="275">
        <v>14000</v>
      </c>
      <c r="E83" s="52" t="s">
        <v>289</v>
      </c>
      <c r="F83" s="340"/>
      <c r="G83" s="195" t="s">
        <v>887</v>
      </c>
      <c r="H83" s="465" t="s">
        <v>730</v>
      </c>
      <c r="J83" s="401"/>
    </row>
    <row r="84" spans="1:9" ht="31.5" customHeight="1">
      <c r="A84" s="25">
        <v>32</v>
      </c>
      <c r="B84" s="49" t="s">
        <v>331</v>
      </c>
      <c r="C84" s="25">
        <v>1134</v>
      </c>
      <c r="D84" s="58">
        <v>1068</v>
      </c>
      <c r="E84" s="52" t="s">
        <v>289</v>
      </c>
      <c r="F84" s="360"/>
      <c r="G84" s="195" t="s">
        <v>887</v>
      </c>
      <c r="H84" s="462" t="s">
        <v>688</v>
      </c>
      <c r="I84" s="401"/>
    </row>
    <row r="85" spans="1:10" ht="16.5" customHeight="1">
      <c r="A85" s="25">
        <v>33</v>
      </c>
      <c r="B85" s="49" t="s">
        <v>1147</v>
      </c>
      <c r="C85" s="25">
        <v>1134</v>
      </c>
      <c r="D85" s="275">
        <v>4000</v>
      </c>
      <c r="E85" s="52" t="s">
        <v>289</v>
      </c>
      <c r="F85" s="360"/>
      <c r="G85" s="195" t="s">
        <v>887</v>
      </c>
      <c r="H85" s="465" t="s">
        <v>670</v>
      </c>
      <c r="J85" s="401"/>
    </row>
    <row r="86" spans="1:10" ht="40.5" customHeight="1">
      <c r="A86" s="25">
        <v>34</v>
      </c>
      <c r="B86" s="26" t="s">
        <v>1148</v>
      </c>
      <c r="C86" s="25">
        <v>1134</v>
      </c>
      <c r="D86" s="360">
        <v>8500</v>
      </c>
      <c r="E86" s="52" t="s">
        <v>289</v>
      </c>
      <c r="F86" s="340"/>
      <c r="G86" s="195" t="s">
        <v>887</v>
      </c>
      <c r="H86" s="462" t="s">
        <v>689</v>
      </c>
      <c r="I86" t="s">
        <v>690</v>
      </c>
      <c r="J86" s="401"/>
    </row>
    <row r="87" spans="1:8" ht="19.5" customHeight="1">
      <c r="A87" s="25">
        <v>35</v>
      </c>
      <c r="B87" s="26" t="s">
        <v>754</v>
      </c>
      <c r="C87" s="25">
        <v>1134</v>
      </c>
      <c r="D87" s="58">
        <v>98072</v>
      </c>
      <c r="E87" s="52" t="s">
        <v>289</v>
      </c>
      <c r="F87" s="360"/>
      <c r="G87" s="195" t="s">
        <v>617</v>
      </c>
      <c r="H87" s="465" t="s">
        <v>677</v>
      </c>
    </row>
    <row r="88" spans="1:8" s="244" customFormat="1" ht="30" customHeight="1">
      <c r="A88" s="25">
        <v>36</v>
      </c>
      <c r="B88" s="26" t="s">
        <v>368</v>
      </c>
      <c r="C88" s="25">
        <v>1134</v>
      </c>
      <c r="D88" s="275">
        <v>37200</v>
      </c>
      <c r="E88" s="52" t="s">
        <v>289</v>
      </c>
      <c r="F88" s="360"/>
      <c r="G88" s="195" t="s">
        <v>887</v>
      </c>
      <c r="H88" s="465" t="s">
        <v>671</v>
      </c>
    </row>
    <row r="89" spans="1:9" ht="27.75" customHeight="1">
      <c r="A89" s="25">
        <v>37</v>
      </c>
      <c r="B89" s="26" t="s">
        <v>369</v>
      </c>
      <c r="C89" s="25">
        <v>1134</v>
      </c>
      <c r="D89" s="275">
        <v>24900</v>
      </c>
      <c r="E89" s="52" t="s">
        <v>289</v>
      </c>
      <c r="F89" s="360"/>
      <c r="G89" s="195" t="s">
        <v>887</v>
      </c>
      <c r="H89" s="462" t="s">
        <v>680</v>
      </c>
      <c r="I89" t="s">
        <v>691</v>
      </c>
    </row>
    <row r="90" spans="1:10" ht="16.5" customHeight="1">
      <c r="A90" s="25">
        <v>38</v>
      </c>
      <c r="B90" s="26" t="s">
        <v>370</v>
      </c>
      <c r="C90" s="25">
        <v>1134</v>
      </c>
      <c r="D90" s="275">
        <v>3000</v>
      </c>
      <c r="E90" s="52" t="s">
        <v>289</v>
      </c>
      <c r="F90" s="360"/>
      <c r="G90" s="195" t="s">
        <v>890</v>
      </c>
      <c r="H90" s="465" t="s">
        <v>672</v>
      </c>
      <c r="J90" s="401"/>
    </row>
    <row r="91" spans="1:10" ht="20.25" customHeight="1">
      <c r="A91" s="25">
        <v>39</v>
      </c>
      <c r="B91" s="26" t="s">
        <v>386</v>
      </c>
      <c r="C91" s="25">
        <v>1134</v>
      </c>
      <c r="D91" s="275">
        <v>3000</v>
      </c>
      <c r="E91" s="52" t="s">
        <v>289</v>
      </c>
      <c r="F91" s="360"/>
      <c r="G91" s="195" t="s">
        <v>887</v>
      </c>
      <c r="H91" s="462" t="s">
        <v>690</v>
      </c>
      <c r="J91" s="420"/>
    </row>
    <row r="92" spans="1:10" ht="24" customHeight="1">
      <c r="A92" s="25">
        <v>40</v>
      </c>
      <c r="B92" s="26" t="s">
        <v>651</v>
      </c>
      <c r="C92" s="25">
        <v>1134</v>
      </c>
      <c r="D92" s="58">
        <v>15100</v>
      </c>
      <c r="E92" s="52" t="s">
        <v>289</v>
      </c>
      <c r="F92" s="82"/>
      <c r="G92" s="195" t="s">
        <v>887</v>
      </c>
      <c r="H92" s="463" t="s">
        <v>727</v>
      </c>
      <c r="J92" s="521"/>
    </row>
    <row r="93" spans="1:10" ht="17.25" customHeight="1">
      <c r="A93" s="25">
        <v>41</v>
      </c>
      <c r="B93" s="25" t="s">
        <v>373</v>
      </c>
      <c r="C93" s="25">
        <v>1134</v>
      </c>
      <c r="D93" s="58">
        <v>19000</v>
      </c>
      <c r="E93" s="52" t="s">
        <v>289</v>
      </c>
      <c r="F93" s="82"/>
      <c r="G93" s="195" t="s">
        <v>887</v>
      </c>
      <c r="H93" s="460" t="s">
        <v>692</v>
      </c>
      <c r="I93" t="s">
        <v>690</v>
      </c>
      <c r="J93" s="521"/>
    </row>
    <row r="94" spans="1:9" ht="24" customHeight="1">
      <c r="A94" s="25">
        <v>42</v>
      </c>
      <c r="B94" s="49" t="s">
        <v>377</v>
      </c>
      <c r="C94" s="11">
        <v>1134</v>
      </c>
      <c r="D94" s="80">
        <v>961</v>
      </c>
      <c r="E94" s="18" t="s">
        <v>289</v>
      </c>
      <c r="F94" s="80"/>
      <c r="G94" s="195" t="s">
        <v>887</v>
      </c>
      <c r="H94" s="489" t="s">
        <v>693</v>
      </c>
      <c r="I94" t="s">
        <v>727</v>
      </c>
    </row>
    <row r="95" spans="1:8" ht="15.75" customHeight="1">
      <c r="A95" s="25">
        <v>43</v>
      </c>
      <c r="B95" s="49" t="s">
        <v>221</v>
      </c>
      <c r="C95" s="25">
        <v>1134</v>
      </c>
      <c r="D95" s="275">
        <v>2000</v>
      </c>
      <c r="E95" s="52" t="s">
        <v>289</v>
      </c>
      <c r="F95" s="58"/>
      <c r="G95" s="171" t="s">
        <v>890</v>
      </c>
      <c r="H95" s="465" t="s">
        <v>675</v>
      </c>
    </row>
    <row r="96" spans="1:8" ht="15" customHeight="1">
      <c r="A96" s="25">
        <v>44</v>
      </c>
      <c r="B96" s="21" t="s">
        <v>387</v>
      </c>
      <c r="C96" s="11">
        <v>1134</v>
      </c>
      <c r="D96" s="80">
        <v>25000</v>
      </c>
      <c r="E96" s="18" t="s">
        <v>289</v>
      </c>
      <c r="F96" s="349"/>
      <c r="G96" s="195" t="s">
        <v>887</v>
      </c>
      <c r="H96" s="460" t="s">
        <v>694</v>
      </c>
    </row>
    <row r="97" spans="1:10" ht="27" customHeight="1">
      <c r="A97" s="25">
        <v>45</v>
      </c>
      <c r="B97" s="21" t="s">
        <v>9</v>
      </c>
      <c r="C97" s="11">
        <v>1134</v>
      </c>
      <c r="D97" s="260">
        <v>30000</v>
      </c>
      <c r="E97" s="18" t="s">
        <v>289</v>
      </c>
      <c r="F97" s="80"/>
      <c r="G97" s="195" t="s">
        <v>887</v>
      </c>
      <c r="H97" s="465" t="s">
        <v>681</v>
      </c>
      <c r="I97" s="402"/>
      <c r="J97" s="28"/>
    </row>
    <row r="98" spans="1:10" ht="28.5" customHeight="1">
      <c r="A98" s="25">
        <v>46</v>
      </c>
      <c r="B98" s="388" t="s">
        <v>113</v>
      </c>
      <c r="C98" s="389">
        <v>1134</v>
      </c>
      <c r="D98" s="360">
        <v>3000</v>
      </c>
      <c r="E98" s="390" t="s">
        <v>289</v>
      </c>
      <c r="F98" s="360"/>
      <c r="G98" s="195" t="s">
        <v>887</v>
      </c>
      <c r="H98" s="464" t="s">
        <v>695</v>
      </c>
      <c r="I98" s="28" t="s">
        <v>696</v>
      </c>
      <c r="J98" s="28"/>
    </row>
    <row r="99" spans="1:10" ht="16.5" customHeight="1">
      <c r="A99" s="25">
        <v>47</v>
      </c>
      <c r="B99" s="21" t="s">
        <v>891</v>
      </c>
      <c r="C99" s="11">
        <v>1134</v>
      </c>
      <c r="D99" s="80">
        <v>7620</v>
      </c>
      <c r="E99" s="18" t="s">
        <v>289</v>
      </c>
      <c r="F99" s="80"/>
      <c r="G99" s="195" t="s">
        <v>887</v>
      </c>
      <c r="H99" s="465" t="s">
        <v>678</v>
      </c>
      <c r="I99" s="28"/>
      <c r="J99" s="28"/>
    </row>
    <row r="100" spans="1:10" ht="30.75" customHeight="1">
      <c r="A100" s="25">
        <v>48</v>
      </c>
      <c r="B100" s="21" t="s">
        <v>1032</v>
      </c>
      <c r="C100" s="11">
        <v>1134</v>
      </c>
      <c r="D100" s="260">
        <v>15502</v>
      </c>
      <c r="E100" s="18" t="s">
        <v>289</v>
      </c>
      <c r="F100" s="58"/>
      <c r="G100" s="195" t="s">
        <v>887</v>
      </c>
      <c r="H100" s="460" t="s">
        <v>697</v>
      </c>
      <c r="I100" s="28"/>
      <c r="J100" s="28"/>
    </row>
    <row r="101" spans="1:10" ht="16.5" customHeight="1">
      <c r="A101" s="25">
        <v>49</v>
      </c>
      <c r="B101" s="26" t="s">
        <v>388</v>
      </c>
      <c r="C101" s="25">
        <v>1134</v>
      </c>
      <c r="D101" s="275">
        <v>25000</v>
      </c>
      <c r="E101" s="52" t="s">
        <v>289</v>
      </c>
      <c r="F101" s="360"/>
      <c r="G101" s="195" t="s">
        <v>888</v>
      </c>
      <c r="H101" s="460"/>
      <c r="J101" s="402"/>
    </row>
    <row r="102" spans="1:10" ht="20.25" customHeight="1">
      <c r="A102" s="25">
        <v>50</v>
      </c>
      <c r="B102" s="26" t="s">
        <v>391</v>
      </c>
      <c r="C102" s="25">
        <v>1134</v>
      </c>
      <c r="D102" s="275">
        <v>13800</v>
      </c>
      <c r="E102" s="52" t="s">
        <v>289</v>
      </c>
      <c r="F102" s="82"/>
      <c r="G102" s="195" t="s">
        <v>887</v>
      </c>
      <c r="H102" s="460" t="s">
        <v>684</v>
      </c>
      <c r="J102" s="402"/>
    </row>
    <row r="103" spans="1:10" ht="27" customHeight="1">
      <c r="A103" s="25">
        <v>51</v>
      </c>
      <c r="B103" s="49" t="s">
        <v>607</v>
      </c>
      <c r="C103" s="11">
        <v>1134</v>
      </c>
      <c r="D103" s="80">
        <v>1000</v>
      </c>
      <c r="E103" s="18" t="s">
        <v>289</v>
      </c>
      <c r="F103" s="80"/>
      <c r="G103" s="195" t="s">
        <v>887</v>
      </c>
      <c r="H103" s="460" t="s">
        <v>698</v>
      </c>
      <c r="I103" s="28" t="s">
        <v>699</v>
      </c>
      <c r="J103" s="28"/>
    </row>
    <row r="104" spans="1:10" s="244" customFormat="1" ht="17.25" customHeight="1">
      <c r="A104" s="25">
        <v>52</v>
      </c>
      <c r="B104" s="26" t="s">
        <v>594</v>
      </c>
      <c r="C104" s="25">
        <v>1134</v>
      </c>
      <c r="D104" s="58">
        <v>20000</v>
      </c>
      <c r="E104" s="52" t="s">
        <v>289</v>
      </c>
      <c r="F104" s="340"/>
      <c r="G104" s="195" t="s">
        <v>887</v>
      </c>
      <c r="H104" s="462" t="s">
        <v>703</v>
      </c>
      <c r="J104" s="422"/>
    </row>
    <row r="105" spans="1:10" s="244" customFormat="1" ht="29.25" customHeight="1">
      <c r="A105" s="25">
        <v>53</v>
      </c>
      <c r="B105" s="26" t="s">
        <v>125</v>
      </c>
      <c r="C105" s="25">
        <v>1134</v>
      </c>
      <c r="D105" s="58">
        <v>87719</v>
      </c>
      <c r="E105" s="52" t="s">
        <v>289</v>
      </c>
      <c r="F105" s="58"/>
      <c r="G105" s="171" t="s">
        <v>890</v>
      </c>
      <c r="H105" s="460" t="s">
        <v>698</v>
      </c>
      <c r="J105" s="402"/>
    </row>
    <row r="106" spans="1:10" s="244" customFormat="1" ht="40.5" customHeight="1">
      <c r="A106" s="522">
        <v>54</v>
      </c>
      <c r="B106" s="26" t="s">
        <v>984</v>
      </c>
      <c r="C106" s="25">
        <v>1134</v>
      </c>
      <c r="D106" s="517">
        <v>4000</v>
      </c>
      <c r="E106" s="52" t="s">
        <v>289</v>
      </c>
      <c r="F106" s="517"/>
      <c r="G106" s="171" t="s">
        <v>890</v>
      </c>
      <c r="H106" s="460"/>
      <c r="I106" s="395"/>
      <c r="J106" s="249"/>
    </row>
    <row r="107" spans="1:10" s="244" customFormat="1" ht="29.25" customHeight="1">
      <c r="A107" s="522">
        <v>55</v>
      </c>
      <c r="B107" s="243" t="s">
        <v>778</v>
      </c>
      <c r="C107" s="25">
        <v>1134</v>
      </c>
      <c r="D107" s="517">
        <v>15180</v>
      </c>
      <c r="E107" s="52" t="s">
        <v>289</v>
      </c>
      <c r="F107" s="517"/>
      <c r="G107" s="171" t="s">
        <v>890</v>
      </c>
      <c r="H107" s="460"/>
      <c r="I107" s="395"/>
      <c r="J107" s="249"/>
    </row>
    <row r="108" spans="1:9" s="244" customFormat="1" ht="15.75" customHeight="1">
      <c r="A108" s="25">
        <v>56</v>
      </c>
      <c r="B108" s="19" t="s">
        <v>615</v>
      </c>
      <c r="C108" s="25">
        <v>1134</v>
      </c>
      <c r="D108" s="314">
        <v>5000</v>
      </c>
      <c r="E108" s="52" t="s">
        <v>289</v>
      </c>
      <c r="F108" s="58"/>
      <c r="G108" s="195" t="s">
        <v>887</v>
      </c>
      <c r="H108" s="465" t="s">
        <v>674</v>
      </c>
      <c r="I108" s="248" t="s">
        <v>732</v>
      </c>
    </row>
    <row r="109" spans="1:10" ht="27.75" customHeight="1">
      <c r="A109" s="25">
        <v>57</v>
      </c>
      <c r="B109" s="26" t="s">
        <v>609</v>
      </c>
      <c r="C109" s="25">
        <v>1134</v>
      </c>
      <c r="D109" s="275">
        <v>5000</v>
      </c>
      <c r="E109" s="52" t="s">
        <v>289</v>
      </c>
      <c r="F109" s="82"/>
      <c r="G109" s="171" t="s">
        <v>890</v>
      </c>
      <c r="H109" s="460" t="s">
        <v>700</v>
      </c>
      <c r="J109" s="422"/>
    </row>
    <row r="110" spans="1:10" ht="27.75" customHeight="1">
      <c r="A110" s="25">
        <v>58</v>
      </c>
      <c r="B110" s="19" t="s">
        <v>11</v>
      </c>
      <c r="C110" s="25">
        <v>1134</v>
      </c>
      <c r="D110" s="314">
        <v>4000</v>
      </c>
      <c r="E110" s="52" t="s">
        <v>289</v>
      </c>
      <c r="F110" s="82"/>
      <c r="G110" s="171"/>
      <c r="H110" s="460"/>
      <c r="J110" s="422"/>
    </row>
    <row r="111" spans="1:10" ht="24.75" customHeight="1">
      <c r="A111" s="25">
        <v>59</v>
      </c>
      <c r="B111" s="19" t="s">
        <v>20</v>
      </c>
      <c r="C111" s="25">
        <v>1134</v>
      </c>
      <c r="D111" s="314">
        <v>35000</v>
      </c>
      <c r="E111" s="52" t="s">
        <v>289</v>
      </c>
      <c r="F111" s="82"/>
      <c r="G111" s="171"/>
      <c r="H111" s="460"/>
      <c r="J111" s="422"/>
    </row>
    <row r="112" spans="1:10" s="244" customFormat="1" ht="24.75" customHeight="1">
      <c r="A112" s="25">
        <v>60</v>
      </c>
      <c r="B112" s="26" t="s">
        <v>225</v>
      </c>
      <c r="C112" s="25">
        <v>1134</v>
      </c>
      <c r="D112" s="58">
        <v>114</v>
      </c>
      <c r="E112" s="52" t="s">
        <v>289</v>
      </c>
      <c r="F112" s="58"/>
      <c r="G112" s="21"/>
      <c r="H112" s="460"/>
      <c r="I112" s="395"/>
      <c r="J112" s="249"/>
    </row>
    <row r="113" spans="1:10" s="244" customFormat="1" ht="24.75" customHeight="1">
      <c r="A113" s="25">
        <v>82</v>
      </c>
      <c r="B113" s="26" t="s">
        <v>654</v>
      </c>
      <c r="C113" s="25">
        <v>1134</v>
      </c>
      <c r="D113" s="58">
        <v>0</v>
      </c>
      <c r="E113" s="52" t="s">
        <v>289</v>
      </c>
      <c r="F113" s="156"/>
      <c r="G113" s="171" t="s">
        <v>890</v>
      </c>
      <c r="H113" s="460" t="s">
        <v>687</v>
      </c>
      <c r="I113" s="358"/>
      <c r="J113" s="249"/>
    </row>
    <row r="114" spans="1:10" s="244" customFormat="1" ht="15.75" customHeight="1">
      <c r="A114" s="25">
        <v>83</v>
      </c>
      <c r="B114" s="26" t="s">
        <v>572</v>
      </c>
      <c r="C114" s="25">
        <v>1134</v>
      </c>
      <c r="D114" s="58">
        <v>0</v>
      </c>
      <c r="E114" s="52" t="s">
        <v>289</v>
      </c>
      <c r="F114" s="156"/>
      <c r="G114" s="377" t="s">
        <v>890</v>
      </c>
      <c r="H114" s="490" t="s">
        <v>573</v>
      </c>
      <c r="I114" s="395"/>
      <c r="J114" s="395"/>
    </row>
    <row r="115" spans="1:10" s="244" customFormat="1" ht="24.75" customHeight="1">
      <c r="A115" s="25">
        <v>84</v>
      </c>
      <c r="B115" s="26" t="s">
        <v>92</v>
      </c>
      <c r="C115" s="25">
        <v>1134</v>
      </c>
      <c r="D115" s="58">
        <v>0</v>
      </c>
      <c r="E115" s="52" t="s">
        <v>289</v>
      </c>
      <c r="F115" s="156"/>
      <c r="G115" s="377" t="s">
        <v>890</v>
      </c>
      <c r="H115" s="18" t="s">
        <v>705</v>
      </c>
      <c r="I115" s="395"/>
      <c r="J115" s="249"/>
    </row>
    <row r="116" spans="1:10" s="244" customFormat="1" ht="24.75" customHeight="1">
      <c r="A116" s="25">
        <v>85</v>
      </c>
      <c r="B116" s="26" t="s">
        <v>91</v>
      </c>
      <c r="C116" s="25">
        <v>1134</v>
      </c>
      <c r="D116" s="58">
        <v>0</v>
      </c>
      <c r="E116" s="52" t="s">
        <v>289</v>
      </c>
      <c r="F116" s="58"/>
      <c r="G116" s="195" t="s">
        <v>887</v>
      </c>
      <c r="H116" s="465" t="s">
        <v>682</v>
      </c>
      <c r="I116" s="395"/>
      <c r="J116" s="249"/>
    </row>
    <row r="117" spans="1:10" s="244" customFormat="1" ht="24.75" customHeight="1">
      <c r="A117" s="25">
        <v>86</v>
      </c>
      <c r="B117" s="26" t="s">
        <v>750</v>
      </c>
      <c r="C117" s="25">
        <v>1134</v>
      </c>
      <c r="D117" s="58">
        <v>0</v>
      </c>
      <c r="E117" s="52" t="s">
        <v>289</v>
      </c>
      <c r="F117" s="58"/>
      <c r="G117" s="171" t="s">
        <v>890</v>
      </c>
      <c r="H117" s="460" t="s">
        <v>707</v>
      </c>
      <c r="I117" s="395"/>
      <c r="J117" s="249"/>
    </row>
    <row r="118" spans="1:10" s="244" customFormat="1" ht="24.75" customHeight="1">
      <c r="A118" s="25">
        <v>87</v>
      </c>
      <c r="B118" s="26" t="s">
        <v>127</v>
      </c>
      <c r="C118" s="25">
        <v>1134</v>
      </c>
      <c r="D118" s="58">
        <v>0</v>
      </c>
      <c r="E118" s="52" t="s">
        <v>289</v>
      </c>
      <c r="F118" s="58"/>
      <c r="G118" s="171" t="s">
        <v>890</v>
      </c>
      <c r="H118" s="460" t="s">
        <v>678</v>
      </c>
      <c r="I118" s="395"/>
      <c r="J118" s="249"/>
    </row>
    <row r="119" spans="1:10" s="244" customFormat="1" ht="24.75" customHeight="1">
      <c r="A119" s="25">
        <v>88</v>
      </c>
      <c r="B119" s="26" t="s">
        <v>129</v>
      </c>
      <c r="C119" s="25">
        <v>1134</v>
      </c>
      <c r="D119" s="58">
        <v>0</v>
      </c>
      <c r="E119" s="52" t="s">
        <v>289</v>
      </c>
      <c r="F119" s="58"/>
      <c r="G119" s="171" t="s">
        <v>890</v>
      </c>
      <c r="H119" s="465" t="s">
        <v>683</v>
      </c>
      <c r="I119" s="395"/>
      <c r="J119" s="249"/>
    </row>
    <row r="120" spans="1:10" s="244" customFormat="1" ht="14.25" customHeight="1">
      <c r="A120" s="25">
        <v>89</v>
      </c>
      <c r="B120" s="26" t="s">
        <v>589</v>
      </c>
      <c r="C120" s="25">
        <v>1134</v>
      </c>
      <c r="D120" s="58">
        <v>0</v>
      </c>
      <c r="E120" s="52" t="s">
        <v>289</v>
      </c>
      <c r="F120" s="58"/>
      <c r="G120" s="171" t="s">
        <v>890</v>
      </c>
      <c r="H120" s="460"/>
      <c r="I120" s="395"/>
      <c r="J120" s="249"/>
    </row>
    <row r="121" spans="1:10" s="244" customFormat="1" ht="13.5" customHeight="1">
      <c r="A121" s="25">
        <v>90</v>
      </c>
      <c r="B121" s="49" t="s">
        <v>398</v>
      </c>
      <c r="C121" s="25">
        <v>1134</v>
      </c>
      <c r="D121" s="275">
        <v>0</v>
      </c>
      <c r="E121" s="52" t="s">
        <v>289</v>
      </c>
      <c r="F121" s="58"/>
      <c r="G121" s="195" t="s">
        <v>890</v>
      </c>
      <c r="H121" s="460" t="s">
        <v>669</v>
      </c>
      <c r="J121" s="401"/>
    </row>
    <row r="122" spans="1:8" ht="41.25" customHeight="1">
      <c r="A122" s="25">
        <v>91</v>
      </c>
      <c r="B122" s="26" t="s">
        <v>107</v>
      </c>
      <c r="C122" s="25">
        <v>1134</v>
      </c>
      <c r="D122" s="275">
        <v>0</v>
      </c>
      <c r="E122" s="52" t="s">
        <v>289</v>
      </c>
      <c r="F122" s="58"/>
      <c r="G122" s="195" t="s">
        <v>887</v>
      </c>
      <c r="H122" s="465" t="s">
        <v>729</v>
      </c>
    </row>
    <row r="123" spans="1:10" s="244" customFormat="1" ht="15.75" customHeight="1">
      <c r="A123" s="25">
        <v>92</v>
      </c>
      <c r="B123" s="26" t="s">
        <v>371</v>
      </c>
      <c r="C123" s="25">
        <v>1134</v>
      </c>
      <c r="D123" s="275">
        <v>0</v>
      </c>
      <c r="E123" s="52" t="s">
        <v>289</v>
      </c>
      <c r="F123" s="58"/>
      <c r="G123" s="195" t="s">
        <v>890</v>
      </c>
      <c r="H123" s="465" t="s">
        <v>673</v>
      </c>
      <c r="J123" s="346"/>
    </row>
    <row r="124" spans="1:10" ht="32.25" customHeight="1">
      <c r="A124" s="25">
        <v>94</v>
      </c>
      <c r="B124" s="49" t="s">
        <v>664</v>
      </c>
      <c r="C124" s="11">
        <v>1134</v>
      </c>
      <c r="D124" s="80">
        <v>0</v>
      </c>
      <c r="E124" s="18" t="s">
        <v>289</v>
      </c>
      <c r="F124" s="80"/>
      <c r="G124" s="171" t="s">
        <v>890</v>
      </c>
      <c r="H124" s="460" t="s">
        <v>695</v>
      </c>
      <c r="I124" s="423"/>
      <c r="J124" s="28"/>
    </row>
    <row r="125" spans="1:10" ht="12.75" customHeight="1">
      <c r="A125" s="25">
        <v>95</v>
      </c>
      <c r="B125" s="153" t="s">
        <v>619</v>
      </c>
      <c r="C125" s="25">
        <v>1134</v>
      </c>
      <c r="D125" s="275">
        <v>0</v>
      </c>
      <c r="E125" s="52" t="s">
        <v>289</v>
      </c>
      <c r="F125" s="58"/>
      <c r="G125" s="171" t="s">
        <v>890</v>
      </c>
      <c r="H125" s="460" t="s">
        <v>701</v>
      </c>
      <c r="I125" s="423"/>
      <c r="J125" s="28"/>
    </row>
    <row r="126" spans="1:10" s="317" customFormat="1" ht="12" customHeight="1">
      <c r="A126" s="25">
        <v>96</v>
      </c>
      <c r="B126" s="26" t="s">
        <v>616</v>
      </c>
      <c r="C126" s="329">
        <v>1134</v>
      </c>
      <c r="D126" s="275">
        <v>0</v>
      </c>
      <c r="E126" s="52" t="s">
        <v>289</v>
      </c>
      <c r="F126" s="58"/>
      <c r="G126" s="195" t="s">
        <v>887</v>
      </c>
      <c r="H126" s="462" t="s">
        <v>702</v>
      </c>
      <c r="I126" s="422"/>
      <c r="J126" s="316"/>
    </row>
    <row r="127" spans="1:10" s="244" customFormat="1" ht="28.5" customHeight="1">
      <c r="A127" s="25">
        <v>97</v>
      </c>
      <c r="B127" s="26" t="s">
        <v>130</v>
      </c>
      <c r="C127" s="25">
        <v>1134</v>
      </c>
      <c r="D127" s="58">
        <v>0</v>
      </c>
      <c r="E127" s="52" t="s">
        <v>289</v>
      </c>
      <c r="F127" s="156"/>
      <c r="G127" s="171" t="s">
        <v>890</v>
      </c>
      <c r="H127" s="460" t="s">
        <v>704</v>
      </c>
      <c r="I127" s="402"/>
      <c r="J127" s="515"/>
    </row>
    <row r="128" spans="1:10" s="317" customFormat="1" ht="15" customHeight="1" thickBot="1">
      <c r="A128" s="25">
        <v>98</v>
      </c>
      <c r="B128" s="49" t="s">
        <v>99</v>
      </c>
      <c r="C128" s="25">
        <v>1134</v>
      </c>
      <c r="D128" s="275">
        <v>0</v>
      </c>
      <c r="E128" s="52" t="s">
        <v>289</v>
      </c>
      <c r="F128" s="58"/>
      <c r="G128" s="195" t="s">
        <v>890</v>
      </c>
      <c r="H128" s="462"/>
      <c r="J128" s="401"/>
    </row>
    <row r="129" spans="1:8" ht="26.25" customHeight="1">
      <c r="A129" s="30"/>
      <c r="B129" s="279" t="s">
        <v>1133</v>
      </c>
      <c r="C129" s="124">
        <v>1134</v>
      </c>
      <c r="D129" s="270">
        <f>SUM(D75:D128)</f>
        <v>5282426</v>
      </c>
      <c r="E129" s="125" t="s">
        <v>289</v>
      </c>
      <c r="F129" s="126">
        <f>SUM(F75:F128)</f>
        <v>0</v>
      </c>
      <c r="G129" s="434"/>
      <c r="H129" s="596"/>
    </row>
    <row r="130" spans="1:8" ht="26.25" customHeight="1">
      <c r="A130" s="30"/>
      <c r="B130" s="285" t="s">
        <v>623</v>
      </c>
      <c r="C130" s="330">
        <v>1134</v>
      </c>
      <c r="D130" s="331">
        <f>SUM(D131:D132)</f>
        <v>0</v>
      </c>
      <c r="E130" s="229" t="s">
        <v>289</v>
      </c>
      <c r="F130" s="335">
        <f>SUM(F131:F132)</f>
        <v>0</v>
      </c>
      <c r="G130" s="435"/>
      <c r="H130" s="597"/>
    </row>
    <row r="131" spans="1:8" ht="26.25" customHeight="1">
      <c r="A131" s="30"/>
      <c r="B131" s="280" t="s">
        <v>604</v>
      </c>
      <c r="C131" s="105">
        <v>1134</v>
      </c>
      <c r="D131" s="332"/>
      <c r="E131" s="100" t="s">
        <v>289</v>
      </c>
      <c r="F131" s="336"/>
      <c r="G131" s="439" t="s">
        <v>618</v>
      </c>
      <c r="H131" s="597" t="s">
        <v>685</v>
      </c>
    </row>
    <row r="132" spans="1:8" ht="24.75" customHeight="1">
      <c r="A132" s="30"/>
      <c r="B132" s="338" t="s">
        <v>603</v>
      </c>
      <c r="C132" s="105">
        <v>1134</v>
      </c>
      <c r="D132" s="266"/>
      <c r="E132" s="100" t="s">
        <v>289</v>
      </c>
      <c r="F132" s="373"/>
      <c r="G132" s="439" t="s">
        <v>618</v>
      </c>
      <c r="H132" s="597" t="s">
        <v>694</v>
      </c>
    </row>
    <row r="133" spans="1:10" ht="18.75" customHeight="1">
      <c r="A133" s="30"/>
      <c r="B133" s="135" t="s">
        <v>1028</v>
      </c>
      <c r="C133" s="10">
        <v>1134</v>
      </c>
      <c r="D133" s="384">
        <f>SUM(D129:D130)</f>
        <v>5282426</v>
      </c>
      <c r="E133" s="18" t="s">
        <v>289</v>
      </c>
      <c r="F133" s="7">
        <f>SUM(F129,F130)</f>
        <v>0</v>
      </c>
      <c r="G133" s="171"/>
      <c r="H133" s="597"/>
      <c r="J133" s="252"/>
    </row>
    <row r="134" spans="1:10" ht="19.5" customHeight="1" thickBot="1">
      <c r="A134" s="234"/>
      <c r="B134" s="213" t="s">
        <v>1024</v>
      </c>
      <c r="C134" s="107">
        <v>1134</v>
      </c>
      <c r="D134" s="272">
        <v>6945900</v>
      </c>
      <c r="E134" s="108" t="s">
        <v>289</v>
      </c>
      <c r="F134" s="139"/>
      <c r="G134" s="436"/>
      <c r="H134" s="599"/>
      <c r="I134" s="419">
        <f>D134-D133</f>
        <v>1663474</v>
      </c>
      <c r="J134" s="347"/>
    </row>
    <row r="135" spans="1:12" s="29" customFormat="1" ht="21" customHeight="1">
      <c r="A135" s="1806" t="s">
        <v>484</v>
      </c>
      <c r="B135" s="1807"/>
      <c r="C135" s="1807"/>
      <c r="D135" s="1807"/>
      <c r="E135" s="1807"/>
      <c r="F135" s="600"/>
      <c r="G135" s="443"/>
      <c r="H135" s="601"/>
      <c r="L135" s="46"/>
    </row>
    <row r="136" spans="1:12" s="29" customFormat="1" ht="15.75">
      <c r="A136" s="26">
        <v>60</v>
      </c>
      <c r="B136" s="49" t="s">
        <v>226</v>
      </c>
      <c r="C136" s="49">
        <v>1140</v>
      </c>
      <c r="D136" s="497">
        <v>24000</v>
      </c>
      <c r="E136" s="591" t="s">
        <v>289</v>
      </c>
      <c r="F136" s="592"/>
      <c r="G136" s="15" t="s">
        <v>981</v>
      </c>
      <c r="H136" s="465"/>
      <c r="I136" s="508" t="s">
        <v>717</v>
      </c>
      <c r="L136" s="403"/>
    </row>
    <row r="137" spans="1:12" ht="30.75" customHeight="1">
      <c r="A137" s="49">
        <v>61</v>
      </c>
      <c r="B137" s="240" t="s">
        <v>227</v>
      </c>
      <c r="C137" s="240">
        <v>1140</v>
      </c>
      <c r="D137" s="82">
        <v>20706</v>
      </c>
      <c r="E137" s="242" t="s">
        <v>289</v>
      </c>
      <c r="F137" s="82"/>
      <c r="G137" s="171" t="s">
        <v>981</v>
      </c>
      <c r="H137" s="460"/>
      <c r="I137" s="27"/>
      <c r="J137" s="59"/>
      <c r="L137" s="404"/>
    </row>
    <row r="138" spans="1:12" ht="30.75" customHeight="1" hidden="1">
      <c r="A138" s="26">
        <v>102</v>
      </c>
      <c r="B138" s="407" t="s">
        <v>1164</v>
      </c>
      <c r="C138" s="240">
        <v>1140</v>
      </c>
      <c r="D138" s="258"/>
      <c r="E138" s="242" t="s">
        <v>289</v>
      </c>
      <c r="F138" s="247"/>
      <c r="G138" s="377"/>
      <c r="H138" s="460"/>
      <c r="I138" s="27"/>
      <c r="J138" s="59"/>
      <c r="L138" s="404"/>
    </row>
    <row r="139" spans="1:12" ht="30" customHeight="1">
      <c r="A139" s="49">
        <v>62</v>
      </c>
      <c r="B139" s="16" t="s">
        <v>1033</v>
      </c>
      <c r="C139" s="49">
        <v>1140</v>
      </c>
      <c r="D139" s="58">
        <v>50000</v>
      </c>
      <c r="E139" s="52" t="s">
        <v>289</v>
      </c>
      <c r="F139" s="58"/>
      <c r="G139" s="21"/>
      <c r="H139" s="460"/>
      <c r="I139" s="392">
        <v>179308.8</v>
      </c>
      <c r="J139" s="393">
        <v>18</v>
      </c>
      <c r="K139" s="394">
        <v>10816.04</v>
      </c>
      <c r="L139" s="403"/>
    </row>
    <row r="140" spans="1:12" ht="30" customHeight="1" hidden="1">
      <c r="A140" s="49"/>
      <c r="B140" s="16" t="s">
        <v>718</v>
      </c>
      <c r="C140" s="49">
        <v>1140</v>
      </c>
      <c r="D140" s="58"/>
      <c r="E140" s="52"/>
      <c r="F140" s="58"/>
      <c r="G140" s="15"/>
      <c r="H140" s="460"/>
      <c r="I140" s="392"/>
      <c r="J140" s="393"/>
      <c r="K140" s="394"/>
      <c r="L140" s="403"/>
    </row>
    <row r="141" spans="1:12" ht="15.75" hidden="1">
      <c r="A141" s="424"/>
      <c r="B141" s="478" t="s">
        <v>1133</v>
      </c>
      <c r="C141" s="479">
        <v>1140</v>
      </c>
      <c r="D141" s="590">
        <f>SUM(D136:D140)</f>
        <v>94706</v>
      </c>
      <c r="E141" s="480" t="s">
        <v>289</v>
      </c>
      <c r="F141" s="379">
        <f>SUM(F136:F140)</f>
        <v>0</v>
      </c>
      <c r="G141" s="424"/>
      <c r="H141" s="510"/>
      <c r="I141" s="520"/>
      <c r="L141" s="405"/>
    </row>
    <row r="142" spans="1:12" ht="16.5" hidden="1" thickBot="1">
      <c r="A142" s="212"/>
      <c r="B142" s="213" t="s">
        <v>1024</v>
      </c>
      <c r="C142" s="233">
        <v>1140</v>
      </c>
      <c r="D142" s="235">
        <v>200000</v>
      </c>
      <c r="E142" s="108" t="s">
        <v>289</v>
      </c>
      <c r="F142" s="160"/>
      <c r="G142" s="442"/>
      <c r="H142" s="458"/>
      <c r="L142" s="406"/>
    </row>
    <row r="143" spans="1:8" s="29" customFormat="1" ht="21" customHeight="1">
      <c r="A143" s="1790" t="s">
        <v>485</v>
      </c>
      <c r="B143" s="1766"/>
      <c r="C143" s="1766"/>
      <c r="D143" s="1766"/>
      <c r="E143" s="1766"/>
      <c r="F143" s="223"/>
      <c r="G143" s="443"/>
      <c r="H143" s="459"/>
    </row>
    <row r="144" spans="1:10" s="35" customFormat="1" ht="22.5" customHeight="1">
      <c r="A144" s="12">
        <v>63</v>
      </c>
      <c r="B144" s="12" t="s">
        <v>228</v>
      </c>
      <c r="C144" s="12">
        <v>1161</v>
      </c>
      <c r="D144" s="610">
        <v>99900</v>
      </c>
      <c r="E144" s="18" t="s">
        <v>289</v>
      </c>
      <c r="F144" s="80"/>
      <c r="G144" s="11" t="s">
        <v>617</v>
      </c>
      <c r="H144" s="465"/>
      <c r="I144" s="33"/>
      <c r="J144" s="34"/>
    </row>
    <row r="145" spans="1:8" s="39" customFormat="1" ht="15.75" hidden="1">
      <c r="A145" s="114"/>
      <c r="B145" s="607" t="s">
        <v>1133</v>
      </c>
      <c r="C145" s="608">
        <v>1161</v>
      </c>
      <c r="D145" s="415">
        <f>SUM(D144:D144)</f>
        <v>99900</v>
      </c>
      <c r="E145" s="480" t="s">
        <v>289</v>
      </c>
      <c r="F145" s="379">
        <f>SUM(F144)</f>
        <v>0</v>
      </c>
      <c r="G145" s="609"/>
      <c r="H145" s="466"/>
    </row>
    <row r="146" spans="1:8" s="39" customFormat="1" ht="16.5" hidden="1" thickBot="1">
      <c r="A146" s="216"/>
      <c r="B146" s="213" t="s">
        <v>1024</v>
      </c>
      <c r="C146" s="239">
        <v>1161</v>
      </c>
      <c r="D146" s="217">
        <v>682100</v>
      </c>
      <c r="E146" s="108" t="s">
        <v>289</v>
      </c>
      <c r="F146" s="160"/>
      <c r="G146" s="444"/>
      <c r="H146" s="466"/>
    </row>
    <row r="147" spans="1:8" s="39" customFormat="1" ht="18" customHeight="1">
      <c r="A147" s="1806" t="s">
        <v>486</v>
      </c>
      <c r="B147" s="1767"/>
      <c r="C147" s="1767"/>
      <c r="D147" s="1767"/>
      <c r="E147" s="1767"/>
      <c r="F147" s="162"/>
      <c r="G147" s="445"/>
      <c r="H147" s="466"/>
    </row>
    <row r="148" spans="1:12" s="40" customFormat="1" ht="26.25" customHeight="1">
      <c r="A148" s="12">
        <v>64</v>
      </c>
      <c r="B148" s="12" t="s">
        <v>229</v>
      </c>
      <c r="C148" s="12">
        <v>1162</v>
      </c>
      <c r="D148" s="612">
        <v>20800</v>
      </c>
      <c r="E148" s="18" t="s">
        <v>289</v>
      </c>
      <c r="F148" s="81"/>
      <c r="G148" s="232" t="s">
        <v>888</v>
      </c>
      <c r="H148" s="465"/>
      <c r="I148" s="27"/>
      <c r="J148" s="27"/>
      <c r="K148" s="27"/>
      <c r="L148" s="35"/>
    </row>
    <row r="149" spans="1:11" s="4" customFormat="1" ht="16.5" customHeight="1" hidden="1">
      <c r="A149" s="171"/>
      <c r="B149" s="611" t="s">
        <v>1133</v>
      </c>
      <c r="C149" s="606">
        <v>1162</v>
      </c>
      <c r="D149" s="379">
        <f>SUM(D148:D148)</f>
        <v>20800</v>
      </c>
      <c r="E149" s="480" t="s">
        <v>289</v>
      </c>
      <c r="F149" s="379">
        <f>SUM(F148)</f>
        <v>0</v>
      </c>
      <c r="G149" s="446"/>
      <c r="H149" s="458"/>
      <c r="I149" s="42"/>
      <c r="J149" s="42"/>
      <c r="K149" s="42"/>
    </row>
    <row r="150" spans="1:8" s="39" customFormat="1" ht="16.5" hidden="1" thickBot="1">
      <c r="A150" s="216"/>
      <c r="B150" s="213" t="s">
        <v>1024</v>
      </c>
      <c r="C150" s="116">
        <v>1162</v>
      </c>
      <c r="D150" s="217">
        <v>20800</v>
      </c>
      <c r="E150" s="108" t="s">
        <v>289</v>
      </c>
      <c r="F150" s="160"/>
      <c r="G150" s="444"/>
      <c r="H150" s="466"/>
    </row>
    <row r="151" spans="1:11" s="4" customFormat="1" ht="21.75" customHeight="1">
      <c r="A151" s="1763" t="s">
        <v>487</v>
      </c>
      <c r="B151" s="1763"/>
      <c r="C151" s="1763"/>
      <c r="D151" s="1763"/>
      <c r="E151" s="1763"/>
      <c r="F151" s="174"/>
      <c r="G151" s="447"/>
      <c r="H151" s="458"/>
      <c r="I151" s="42"/>
      <c r="J151" s="42"/>
      <c r="K151" s="42"/>
    </row>
    <row r="152" spans="1:12" s="44" customFormat="1" ht="23.25" customHeight="1">
      <c r="A152" s="12">
        <v>65</v>
      </c>
      <c r="B152" s="118" t="s">
        <v>230</v>
      </c>
      <c r="C152" s="118">
        <v>1163</v>
      </c>
      <c r="D152" s="274">
        <v>99900</v>
      </c>
      <c r="E152" s="108" t="s">
        <v>289</v>
      </c>
      <c r="F152" s="121"/>
      <c r="G152" s="448" t="s">
        <v>617</v>
      </c>
      <c r="H152" s="467"/>
      <c r="I152" s="27"/>
      <c r="J152" s="27"/>
      <c r="K152" s="27"/>
      <c r="L152" s="43"/>
    </row>
    <row r="153" spans="1:11" s="29" customFormat="1" ht="15.75" hidden="1">
      <c r="A153" s="180"/>
      <c r="B153" s="182" t="s">
        <v>1133</v>
      </c>
      <c r="C153" s="177">
        <v>1163</v>
      </c>
      <c r="D153" s="126">
        <f>SUM(D152)</f>
        <v>99900</v>
      </c>
      <c r="E153" s="125" t="s">
        <v>289</v>
      </c>
      <c r="F153" s="126">
        <f>SUM(F152)</f>
        <v>0</v>
      </c>
      <c r="G153" s="449"/>
      <c r="H153" s="459"/>
      <c r="I153" s="46"/>
      <c r="J153" s="47"/>
      <c r="K153" s="46"/>
    </row>
    <row r="154" spans="1:8" s="39" customFormat="1" ht="15.75" hidden="1">
      <c r="A154" s="12"/>
      <c r="B154" s="304" t="s">
        <v>1024</v>
      </c>
      <c r="C154" s="5">
        <v>1163</v>
      </c>
      <c r="D154" s="38">
        <v>363500</v>
      </c>
      <c r="E154" s="18" t="s">
        <v>289</v>
      </c>
      <c r="F154" s="80"/>
      <c r="G154" s="450"/>
      <c r="H154" s="466"/>
    </row>
    <row r="155" spans="1:8" ht="23.25" customHeight="1">
      <c r="A155" s="1790" t="s">
        <v>488</v>
      </c>
      <c r="B155" s="1790"/>
      <c r="C155" s="1790"/>
      <c r="D155" s="1790"/>
      <c r="E155" s="1790"/>
      <c r="F155" s="417"/>
      <c r="G155" s="433"/>
      <c r="H155" s="458"/>
    </row>
    <row r="156" spans="1:8" ht="30" customHeight="1">
      <c r="A156" s="11">
        <v>66</v>
      </c>
      <c r="B156" s="20" t="s">
        <v>231</v>
      </c>
      <c r="C156" s="21">
        <v>1165</v>
      </c>
      <c r="D156" s="80">
        <v>15444</v>
      </c>
      <c r="E156" s="18" t="s">
        <v>289</v>
      </c>
      <c r="F156" s="80"/>
      <c r="G156" s="15" t="s">
        <v>576</v>
      </c>
      <c r="H156" s="465"/>
    </row>
    <row r="157" spans="1:8" ht="15.75">
      <c r="A157" s="11">
        <v>67</v>
      </c>
      <c r="B157" s="12" t="s">
        <v>232</v>
      </c>
      <c r="C157" s="21">
        <v>1165</v>
      </c>
      <c r="D157" s="80">
        <v>6091.5</v>
      </c>
      <c r="E157" s="18" t="s">
        <v>289</v>
      </c>
      <c r="F157" s="81"/>
      <c r="G157" s="15" t="s">
        <v>576</v>
      </c>
      <c r="H157" s="465"/>
    </row>
    <row r="158" spans="1:10" ht="21" customHeight="1">
      <c r="A158" s="11">
        <v>68</v>
      </c>
      <c r="B158" s="12" t="s">
        <v>233</v>
      </c>
      <c r="C158" s="21">
        <v>1165</v>
      </c>
      <c r="D158" s="80">
        <v>5600</v>
      </c>
      <c r="E158" s="18" t="s">
        <v>289</v>
      </c>
      <c r="F158" s="81"/>
      <c r="G158" s="15" t="s">
        <v>576</v>
      </c>
      <c r="H158" s="465"/>
      <c r="I158">
        <v>1609.5</v>
      </c>
      <c r="J158">
        <v>3870</v>
      </c>
    </row>
    <row r="159" spans="1:8" ht="19.5" customHeight="1">
      <c r="A159" s="11">
        <v>69</v>
      </c>
      <c r="B159" s="12" t="s">
        <v>392</v>
      </c>
      <c r="C159" s="21">
        <v>1165</v>
      </c>
      <c r="D159" s="80">
        <v>8919.6</v>
      </c>
      <c r="E159" s="18" t="s">
        <v>289</v>
      </c>
      <c r="F159" s="80"/>
      <c r="G159" s="15" t="s">
        <v>576</v>
      </c>
      <c r="H159" s="465"/>
    </row>
    <row r="160" spans="1:8" ht="29.25" customHeight="1">
      <c r="A160" s="11">
        <v>70</v>
      </c>
      <c r="B160" s="12" t="s">
        <v>234</v>
      </c>
      <c r="C160" s="21">
        <v>1165</v>
      </c>
      <c r="D160" s="80">
        <v>10000</v>
      </c>
      <c r="E160" s="18" t="s">
        <v>289</v>
      </c>
      <c r="F160" s="80"/>
      <c r="G160" s="15" t="s">
        <v>576</v>
      </c>
      <c r="H160" s="465"/>
    </row>
    <row r="161" spans="1:8" ht="43.5" customHeight="1">
      <c r="A161" s="11">
        <v>71</v>
      </c>
      <c r="B161" s="12" t="s">
        <v>235</v>
      </c>
      <c r="C161" s="21">
        <v>1165</v>
      </c>
      <c r="D161" s="80">
        <v>10000</v>
      </c>
      <c r="E161" s="18" t="s">
        <v>289</v>
      </c>
      <c r="F161" s="48"/>
      <c r="G161" s="377" t="s">
        <v>635</v>
      </c>
      <c r="H161" s="460"/>
    </row>
    <row r="162" spans="1:8" ht="31.5" customHeight="1">
      <c r="A162" s="11">
        <v>72</v>
      </c>
      <c r="B162" s="118" t="s">
        <v>236</v>
      </c>
      <c r="C162" s="97">
        <v>1165</v>
      </c>
      <c r="D162" s="121">
        <v>13000</v>
      </c>
      <c r="E162" s="108" t="s">
        <v>289</v>
      </c>
      <c r="F162" s="185"/>
      <c r="G162" s="212"/>
      <c r="H162" s="458"/>
    </row>
    <row r="163" spans="1:8" ht="19.5" customHeight="1" hidden="1">
      <c r="A163" s="30"/>
      <c r="B163" s="254" t="s">
        <v>1133</v>
      </c>
      <c r="C163" s="124">
        <v>1165</v>
      </c>
      <c r="D163" s="126">
        <f>SUM(D156:D162)</f>
        <v>69055.1</v>
      </c>
      <c r="E163" s="125" t="s">
        <v>289</v>
      </c>
      <c r="F163" s="126">
        <f>SUM(F156:F162)</f>
        <v>0</v>
      </c>
      <c r="G163" s="441"/>
      <c r="H163" s="458"/>
    </row>
    <row r="164" spans="1:8" s="39" customFormat="1" ht="25.5" customHeight="1" hidden="1" thickBot="1">
      <c r="A164" s="216"/>
      <c r="B164" s="213" t="s">
        <v>1024</v>
      </c>
      <c r="C164" s="116">
        <v>1165</v>
      </c>
      <c r="D164" s="217">
        <v>107000</v>
      </c>
      <c r="E164" s="108" t="s">
        <v>289</v>
      </c>
      <c r="F164" s="160"/>
      <c r="G164" s="444"/>
      <c r="H164" s="466"/>
    </row>
    <row r="165" spans="1:10" s="4" customFormat="1" ht="25.5" customHeight="1">
      <c r="A165" s="1790" t="s">
        <v>489</v>
      </c>
      <c r="B165" s="1790"/>
      <c r="C165" s="1790"/>
      <c r="D165" s="1790"/>
      <c r="E165" s="1790"/>
      <c r="F165" s="92"/>
      <c r="G165" s="451"/>
      <c r="H165" s="458"/>
      <c r="I165" s="42"/>
      <c r="J165" s="42"/>
    </row>
    <row r="166" spans="1:10" s="4" customFormat="1" ht="26.25" customHeight="1" thickBot="1">
      <c r="A166" s="25">
        <v>73</v>
      </c>
      <c r="B166" s="49" t="s">
        <v>237</v>
      </c>
      <c r="C166" s="25">
        <v>1172</v>
      </c>
      <c r="D166" s="275">
        <v>10000</v>
      </c>
      <c r="E166" s="52" t="s">
        <v>289</v>
      </c>
      <c r="F166" s="58"/>
      <c r="G166" s="171"/>
      <c r="H166" s="460"/>
      <c r="I166" s="42"/>
      <c r="J166" s="42"/>
    </row>
    <row r="167" spans="1:10" s="4" customFormat="1" ht="27.75" customHeight="1" hidden="1" thickBot="1">
      <c r="A167" s="25">
        <v>115</v>
      </c>
      <c r="B167" s="188" t="s">
        <v>238</v>
      </c>
      <c r="C167" s="196">
        <v>1172</v>
      </c>
      <c r="D167" s="276"/>
      <c r="E167" s="155" t="s">
        <v>289</v>
      </c>
      <c r="F167" s="191"/>
      <c r="G167" s="377"/>
      <c r="H167" s="460"/>
      <c r="I167" s="42"/>
      <c r="J167" s="42"/>
    </row>
    <row r="168" spans="1:10" s="4" customFormat="1" ht="22.5" customHeight="1" hidden="1">
      <c r="A168" s="93"/>
      <c r="B168" s="192" t="s">
        <v>1133</v>
      </c>
      <c r="C168" s="193">
        <v>1172</v>
      </c>
      <c r="D168" s="277">
        <f>SUM(D166:D167)</f>
        <v>10000</v>
      </c>
      <c r="E168" s="194" t="s">
        <v>289</v>
      </c>
      <c r="F168" s="166">
        <f>SUM(F166:F167)</f>
        <v>0</v>
      </c>
      <c r="G168" s="434"/>
      <c r="H168" s="460"/>
      <c r="I168" s="42"/>
      <c r="J168" s="42"/>
    </row>
    <row r="169" spans="1:8" s="39" customFormat="1" ht="23.25" customHeight="1" hidden="1" thickBot="1">
      <c r="A169" s="216"/>
      <c r="B169" s="213" t="s">
        <v>1024</v>
      </c>
      <c r="C169" s="116">
        <v>1172</v>
      </c>
      <c r="D169" s="217">
        <v>10000</v>
      </c>
      <c r="E169" s="108" t="s">
        <v>289</v>
      </c>
      <c r="F169" s="121"/>
      <c r="G169" s="452"/>
      <c r="H169" s="466"/>
    </row>
    <row r="170" spans="1:8" s="4" customFormat="1" ht="28.5" customHeight="1" hidden="1">
      <c r="A170" s="1752" t="s">
        <v>600</v>
      </c>
      <c r="B170" s="1753"/>
      <c r="C170" s="1753"/>
      <c r="D170" s="1753"/>
      <c r="E170" s="1753"/>
      <c r="F170" s="219"/>
      <c r="G170" s="453"/>
      <c r="H170" s="460"/>
    </row>
    <row r="171" spans="1:10" s="35" customFormat="1" ht="27.75" customHeight="1" hidden="1">
      <c r="A171" s="26">
        <v>116</v>
      </c>
      <c r="B171" s="188" t="s">
        <v>239</v>
      </c>
      <c r="C171" s="196">
        <v>1350</v>
      </c>
      <c r="D171" s="581"/>
      <c r="E171" s="582" t="s">
        <v>289</v>
      </c>
      <c r="F171" s="583"/>
      <c r="G171" s="377"/>
      <c r="H171" s="460"/>
      <c r="I171" s="1751" t="s">
        <v>716</v>
      </c>
      <c r="J171" s="1751"/>
    </row>
    <row r="172" spans="1:10" s="35" customFormat="1" ht="27.75" customHeight="1" hidden="1" thickBot="1">
      <c r="A172" s="195">
        <v>117</v>
      </c>
      <c r="B172" s="49" t="s">
        <v>642</v>
      </c>
      <c r="C172" s="196">
        <v>1350</v>
      </c>
      <c r="D172" s="197"/>
      <c r="E172" s="155" t="s">
        <v>289</v>
      </c>
      <c r="F172" s="198"/>
      <c r="G172" s="171"/>
      <c r="H172" s="460"/>
      <c r="I172" s="1747" t="s">
        <v>574</v>
      </c>
      <c r="J172" s="1748"/>
    </row>
    <row r="173" spans="1:10" s="39" customFormat="1" ht="15.75" hidden="1">
      <c r="A173" s="195"/>
      <c r="B173" s="199" t="s">
        <v>1133</v>
      </c>
      <c r="C173" s="200">
        <v>1350</v>
      </c>
      <c r="D173" s="147">
        <f>SUM(D171:D172)</f>
        <v>0</v>
      </c>
      <c r="E173" s="362" t="s">
        <v>289</v>
      </c>
      <c r="F173" s="361">
        <f>SUM(F171,F172)</f>
        <v>0</v>
      </c>
      <c r="G173" s="454"/>
      <c r="H173" s="462"/>
      <c r="I173" s="386"/>
      <c r="J173" s="370"/>
    </row>
    <row r="174" spans="1:8" s="39" customFormat="1" ht="17.25" customHeight="1" hidden="1" thickBot="1">
      <c r="A174" s="236"/>
      <c r="B174" s="213" t="s">
        <v>1024</v>
      </c>
      <c r="C174" s="225">
        <v>1350</v>
      </c>
      <c r="D174" s="237">
        <v>75000</v>
      </c>
      <c r="E174" s="155" t="s">
        <v>289</v>
      </c>
      <c r="F174" s="203"/>
      <c r="G174" s="455"/>
      <c r="H174" s="462"/>
    </row>
    <row r="175" spans="1:8" ht="27" customHeight="1">
      <c r="A175" s="1790" t="s">
        <v>601</v>
      </c>
      <c r="B175" s="1765"/>
      <c r="C175" s="1765"/>
      <c r="D175" s="1765"/>
      <c r="E175" s="1765"/>
      <c r="F175" s="214"/>
      <c r="G175" s="453"/>
      <c r="H175" s="460"/>
    </row>
    <row r="176" spans="1:9" ht="15.75">
      <c r="A176" s="21">
        <v>74</v>
      </c>
      <c r="B176" s="12" t="s">
        <v>624</v>
      </c>
      <c r="C176" s="32">
        <v>2110</v>
      </c>
      <c r="D176" s="615">
        <v>38000</v>
      </c>
      <c r="E176" s="18" t="s">
        <v>289</v>
      </c>
      <c r="F176" s="80"/>
      <c r="G176" s="171" t="s">
        <v>890</v>
      </c>
      <c r="H176" s="491" t="s">
        <v>102</v>
      </c>
      <c r="I176" s="426" t="s">
        <v>102</v>
      </c>
    </row>
    <row r="177" spans="1:9" ht="15.75" hidden="1">
      <c r="A177" s="21">
        <v>119</v>
      </c>
      <c r="B177" s="21" t="s">
        <v>625</v>
      </c>
      <c r="C177" s="32">
        <v>2110</v>
      </c>
      <c r="D177" s="80"/>
      <c r="E177" s="18" t="s">
        <v>289</v>
      </c>
      <c r="F177" s="80"/>
      <c r="G177" s="171"/>
      <c r="H177" s="491" t="s">
        <v>103</v>
      </c>
      <c r="I177" s="426" t="s">
        <v>103</v>
      </c>
    </row>
    <row r="178" spans="1:9" ht="15.75">
      <c r="A178" s="21">
        <v>75</v>
      </c>
      <c r="B178" s="12" t="s">
        <v>626</v>
      </c>
      <c r="C178" s="32">
        <v>2110</v>
      </c>
      <c r="D178" s="80">
        <v>10000</v>
      </c>
      <c r="E178" s="18" t="s">
        <v>289</v>
      </c>
      <c r="F178" s="80"/>
      <c r="G178" s="171"/>
      <c r="H178" s="491" t="s">
        <v>104</v>
      </c>
      <c r="I178" s="426" t="s">
        <v>104</v>
      </c>
    </row>
    <row r="179" spans="1:9" ht="18.75" customHeight="1">
      <c r="A179" s="21">
        <v>76</v>
      </c>
      <c r="B179" s="49" t="s">
        <v>1119</v>
      </c>
      <c r="C179" s="49">
        <v>2110</v>
      </c>
      <c r="D179" s="58">
        <v>50000</v>
      </c>
      <c r="E179" s="52" t="s">
        <v>289</v>
      </c>
      <c r="F179" s="58"/>
      <c r="G179" s="171"/>
      <c r="H179" s="492" t="s">
        <v>708</v>
      </c>
      <c r="I179" s="427"/>
    </row>
    <row r="180" spans="1:9" ht="18.75" customHeight="1" hidden="1">
      <c r="A180" s="21">
        <v>122</v>
      </c>
      <c r="B180" s="49" t="s">
        <v>1070</v>
      </c>
      <c r="C180" s="49">
        <v>2110</v>
      </c>
      <c r="D180" s="58"/>
      <c r="E180" s="52" t="s">
        <v>289</v>
      </c>
      <c r="F180" s="58"/>
      <c r="G180" s="171"/>
      <c r="H180" s="493" t="s">
        <v>711</v>
      </c>
      <c r="I180" s="427"/>
    </row>
    <row r="181" spans="1:10" ht="25.5" customHeight="1">
      <c r="A181" s="21">
        <v>77</v>
      </c>
      <c r="B181" s="49" t="s">
        <v>101</v>
      </c>
      <c r="C181" s="49">
        <v>2110</v>
      </c>
      <c r="D181" s="58">
        <v>98000</v>
      </c>
      <c r="E181" s="52" t="s">
        <v>289</v>
      </c>
      <c r="F181" s="58"/>
      <c r="G181" s="171" t="s">
        <v>576</v>
      </c>
      <c r="H181" s="492" t="s">
        <v>105</v>
      </c>
      <c r="I181" s="427" t="s">
        <v>105</v>
      </c>
      <c r="J181" s="256"/>
    </row>
    <row r="182" spans="1:9" ht="18.75" customHeight="1">
      <c r="A182" s="21">
        <v>78</v>
      </c>
      <c r="B182" s="20" t="s">
        <v>106</v>
      </c>
      <c r="C182" s="49">
        <v>2110</v>
      </c>
      <c r="D182" s="58">
        <v>25000</v>
      </c>
      <c r="E182" s="52" t="s">
        <v>289</v>
      </c>
      <c r="F182" s="58"/>
      <c r="G182" s="171"/>
      <c r="H182" s="492" t="s">
        <v>582</v>
      </c>
      <c r="I182" s="427" t="s">
        <v>582</v>
      </c>
    </row>
    <row r="183" spans="1:9" ht="27" customHeight="1">
      <c r="A183" s="21">
        <v>79</v>
      </c>
      <c r="B183" s="49" t="s">
        <v>259</v>
      </c>
      <c r="C183" s="49">
        <v>2110</v>
      </c>
      <c r="D183" s="378">
        <v>22000</v>
      </c>
      <c r="E183" s="52" t="s">
        <v>289</v>
      </c>
      <c r="F183" s="58"/>
      <c r="G183" s="171"/>
      <c r="H183" s="492" t="s">
        <v>583</v>
      </c>
      <c r="I183" s="427" t="s">
        <v>583</v>
      </c>
    </row>
    <row r="184" spans="1:9" ht="18.75" customHeight="1">
      <c r="A184" s="21">
        <v>80</v>
      </c>
      <c r="B184" s="620" t="s">
        <v>581</v>
      </c>
      <c r="C184" s="49">
        <v>2110</v>
      </c>
      <c r="D184" s="156">
        <v>15000</v>
      </c>
      <c r="E184" s="52" t="s">
        <v>289</v>
      </c>
      <c r="F184" s="156"/>
      <c r="G184" s="377"/>
      <c r="H184" s="492" t="s">
        <v>584</v>
      </c>
      <c r="I184" s="427" t="s">
        <v>584</v>
      </c>
    </row>
    <row r="185" spans="1:9" ht="18.75" customHeight="1">
      <c r="A185" s="21">
        <v>81</v>
      </c>
      <c r="B185" s="250" t="s">
        <v>580</v>
      </c>
      <c r="C185" s="153">
        <v>2110</v>
      </c>
      <c r="D185" s="156">
        <v>15000</v>
      </c>
      <c r="E185" s="155" t="s">
        <v>289</v>
      </c>
      <c r="F185" s="156"/>
      <c r="G185" s="377"/>
      <c r="H185" s="492" t="s">
        <v>585</v>
      </c>
      <c r="I185" s="427" t="s">
        <v>585</v>
      </c>
    </row>
    <row r="186" spans="1:10" ht="18" customHeight="1">
      <c r="A186" s="21">
        <v>82</v>
      </c>
      <c r="B186" s="20" t="s">
        <v>622</v>
      </c>
      <c r="C186" s="49">
        <v>2110</v>
      </c>
      <c r="D186" s="58">
        <v>15000</v>
      </c>
      <c r="E186" s="52" t="s">
        <v>289</v>
      </c>
      <c r="F186" s="58"/>
      <c r="G186" s="377"/>
      <c r="H186" s="460" t="s">
        <v>712</v>
      </c>
      <c r="I186" s="428"/>
      <c r="J186" s="59"/>
    </row>
    <row r="187" spans="1:10" ht="29.25" customHeight="1" hidden="1">
      <c r="A187" s="21">
        <v>129</v>
      </c>
      <c r="B187" s="153" t="s">
        <v>570</v>
      </c>
      <c r="C187" s="153">
        <v>2110</v>
      </c>
      <c r="D187" s="584"/>
      <c r="E187" s="369" t="s">
        <v>289</v>
      </c>
      <c r="F187" s="375"/>
      <c r="G187" s="377"/>
      <c r="H187" s="465" t="s">
        <v>709</v>
      </c>
      <c r="I187" s="367" t="s">
        <v>108</v>
      </c>
      <c r="J187" s="59"/>
    </row>
    <row r="188" spans="1:10" ht="16.5" customHeight="1" hidden="1">
      <c r="A188" s="21">
        <v>130</v>
      </c>
      <c r="B188" s="49" t="s">
        <v>630</v>
      </c>
      <c r="C188" s="49">
        <v>2110</v>
      </c>
      <c r="D188" s="497"/>
      <c r="E188" s="18" t="s">
        <v>289</v>
      </c>
      <c r="F188" s="58"/>
      <c r="G188" s="171"/>
      <c r="H188" s="460"/>
      <c r="I188" s="428" t="s">
        <v>109</v>
      </c>
      <c r="J188" s="59"/>
    </row>
    <row r="189" spans="1:10" ht="25.5" customHeight="1" hidden="1">
      <c r="A189" s="171">
        <v>131</v>
      </c>
      <c r="B189" s="49" t="s">
        <v>128</v>
      </c>
      <c r="C189" s="49">
        <v>2110</v>
      </c>
      <c r="D189" s="497"/>
      <c r="E189" s="18" t="s">
        <v>289</v>
      </c>
      <c r="F189" s="58"/>
      <c r="G189" s="21"/>
      <c r="H189" s="18" t="s">
        <v>713</v>
      </c>
      <c r="I189" s="27" t="s">
        <v>584</v>
      </c>
      <c r="J189" s="59"/>
    </row>
    <row r="190" spans="1:10" ht="19.5" customHeight="1">
      <c r="A190" s="21">
        <v>83</v>
      </c>
      <c r="B190" s="516" t="s">
        <v>720</v>
      </c>
      <c r="C190" s="49">
        <v>2110</v>
      </c>
      <c r="D190" s="387">
        <v>6604</v>
      </c>
      <c r="E190" s="480"/>
      <c r="F190" s="517"/>
      <c r="G190" s="21" t="s">
        <v>890</v>
      </c>
      <c r="H190" s="480"/>
      <c r="I190" s="27"/>
      <c r="J190" s="59"/>
    </row>
    <row r="191" spans="1:8" ht="15.75" hidden="1">
      <c r="A191" s="424"/>
      <c r="B191" s="512" t="s">
        <v>1133</v>
      </c>
      <c r="C191" s="479">
        <v>2110</v>
      </c>
      <c r="D191" s="379">
        <f>SUM(D176:D190)</f>
        <v>294604</v>
      </c>
      <c r="E191" s="480" t="s">
        <v>289</v>
      </c>
      <c r="F191" s="379">
        <f>SUM(F176:F190)</f>
        <v>0</v>
      </c>
      <c r="G191" s="456"/>
      <c r="H191" s="513"/>
    </row>
    <row r="192" spans="1:8" ht="25.5" hidden="1">
      <c r="A192" s="30"/>
      <c r="B192" s="285" t="s">
        <v>623</v>
      </c>
      <c r="C192" s="10">
        <v>2110</v>
      </c>
      <c r="D192" s="379">
        <f>SUM(D193)</f>
        <v>0</v>
      </c>
      <c r="E192" s="369" t="s">
        <v>289</v>
      </c>
      <c r="F192" s="379"/>
      <c r="G192" s="456"/>
      <c r="H192" s="460"/>
    </row>
    <row r="193" spans="1:8" ht="78" customHeight="1" hidden="1">
      <c r="A193" s="30"/>
      <c r="B193" s="425" t="s">
        <v>950</v>
      </c>
      <c r="C193" s="11">
        <v>2110</v>
      </c>
      <c r="D193" s="499"/>
      <c r="E193" s="369" t="s">
        <v>289</v>
      </c>
      <c r="F193" s="379"/>
      <c r="G193" s="456"/>
      <c r="H193" s="460" t="s">
        <v>105</v>
      </c>
    </row>
    <row r="194" spans="1:8" ht="19.5" customHeight="1" hidden="1">
      <c r="A194" s="30"/>
      <c r="B194" s="135" t="s">
        <v>1028</v>
      </c>
      <c r="C194" s="23">
        <v>2110</v>
      </c>
      <c r="D194" s="379">
        <f>SUM(D192,D191)</f>
        <v>294604</v>
      </c>
      <c r="E194" s="369"/>
      <c r="F194" s="379">
        <f>SUM(F191:F193)</f>
        <v>0</v>
      </c>
      <c r="G194" s="456"/>
      <c r="H194" s="460"/>
    </row>
    <row r="195" spans="1:8" ht="15.75" hidden="1">
      <c r="A195" s="30"/>
      <c r="B195" s="206" t="s">
        <v>1024</v>
      </c>
      <c r="C195" s="23">
        <v>2110</v>
      </c>
      <c r="D195" s="7">
        <v>375000</v>
      </c>
      <c r="E195" s="18" t="s">
        <v>289</v>
      </c>
      <c r="F195" s="7"/>
      <c r="G195" s="171"/>
      <c r="H195" s="460"/>
    </row>
    <row r="196" spans="1:10" ht="16.5" hidden="1" thickBot="1">
      <c r="A196" s="212"/>
      <c r="B196" s="213" t="s">
        <v>1029</v>
      </c>
      <c r="C196" s="233">
        <v>2110</v>
      </c>
      <c r="D196" s="117">
        <f>SUM(D195-D194)</f>
        <v>80396</v>
      </c>
      <c r="E196" s="108" t="s">
        <v>289</v>
      </c>
      <c r="F196" s="139"/>
      <c r="G196" s="436"/>
      <c r="H196" s="460"/>
      <c r="J196" s="64">
        <f>SUM(D191,D196)</f>
        <v>375000</v>
      </c>
    </row>
    <row r="197" spans="1:8" ht="25.5" customHeight="1">
      <c r="A197" s="1790" t="s">
        <v>602</v>
      </c>
      <c r="B197" s="1790"/>
      <c r="C197" s="1790"/>
      <c r="D197" s="1790"/>
      <c r="E197" s="1790"/>
      <c r="F197" s="187"/>
      <c r="G197" s="437"/>
      <c r="H197" s="458"/>
    </row>
    <row r="198" spans="1:8" ht="25.5">
      <c r="A198" s="11">
        <v>131</v>
      </c>
      <c r="B198" s="21" t="s">
        <v>1071</v>
      </c>
      <c r="C198" s="32">
        <v>2133</v>
      </c>
      <c r="D198" s="80"/>
      <c r="E198" s="18" t="s">
        <v>289</v>
      </c>
      <c r="F198" s="80"/>
      <c r="G198" s="171"/>
      <c r="H198" s="460"/>
    </row>
    <row r="199" spans="1:9" ht="25.5">
      <c r="A199" s="11">
        <v>84</v>
      </c>
      <c r="B199" s="21" t="s">
        <v>952</v>
      </c>
      <c r="C199" s="21">
        <v>2133</v>
      </c>
      <c r="D199" s="80">
        <v>237580.25</v>
      </c>
      <c r="E199" s="18" t="s">
        <v>289</v>
      </c>
      <c r="F199" s="121"/>
      <c r="G199" s="377" t="s">
        <v>887</v>
      </c>
      <c r="H199" s="460"/>
      <c r="I199" t="s">
        <v>776</v>
      </c>
    </row>
    <row r="200" spans="1:8" ht="15.75" hidden="1">
      <c r="A200" s="424"/>
      <c r="B200" s="478" t="s">
        <v>1133</v>
      </c>
      <c r="C200" s="479">
        <v>2133</v>
      </c>
      <c r="D200" s="381">
        <f>SUM(D198:D199)</f>
        <v>237580.25</v>
      </c>
      <c r="E200" s="480" t="s">
        <v>289</v>
      </c>
      <c r="F200" s="126">
        <f>SUM(F198:F199)</f>
        <v>0</v>
      </c>
      <c r="G200" s="441"/>
      <c r="H200" s="458"/>
    </row>
    <row r="201" spans="1:8" ht="25.5" hidden="1">
      <c r="A201" s="30"/>
      <c r="B201" s="285" t="s">
        <v>623</v>
      </c>
      <c r="C201" s="11">
        <v>2133</v>
      </c>
      <c r="D201" s="384">
        <f>SUM(D202)</f>
        <v>0</v>
      </c>
      <c r="E201" s="416" t="s">
        <v>289</v>
      </c>
      <c r="F201" s="379">
        <f>SUM(F202)</f>
        <v>0</v>
      </c>
      <c r="G201" s="424"/>
      <c r="H201" s="458"/>
    </row>
    <row r="202" spans="1:8" ht="25.5" hidden="1">
      <c r="A202" s="30"/>
      <c r="B202" s="21" t="s">
        <v>952</v>
      </c>
      <c r="C202" s="11">
        <v>2133</v>
      </c>
      <c r="D202" s="414"/>
      <c r="E202" s="52" t="s">
        <v>289</v>
      </c>
      <c r="F202" s="413"/>
      <c r="G202" s="514" t="s">
        <v>719</v>
      </c>
      <c r="H202" s="458"/>
    </row>
    <row r="203" spans="1:8" ht="15.75" hidden="1">
      <c r="A203" s="30"/>
      <c r="B203" s="135" t="s">
        <v>1028</v>
      </c>
      <c r="C203" s="23">
        <v>2133</v>
      </c>
      <c r="D203" s="381">
        <f>SUM(D200,D201)</f>
        <v>237580.25</v>
      </c>
      <c r="E203" s="52" t="s">
        <v>289</v>
      </c>
      <c r="F203" s="415">
        <f>SUM(F200:F201)</f>
        <v>0</v>
      </c>
      <c r="G203" s="424"/>
      <c r="H203" s="458"/>
    </row>
    <row r="204" spans="1:8" ht="15.75" hidden="1">
      <c r="A204" s="30"/>
      <c r="B204" s="206" t="s">
        <v>1024</v>
      </c>
      <c r="C204" s="23">
        <v>2133</v>
      </c>
      <c r="D204" s="7">
        <v>400000</v>
      </c>
      <c r="E204" s="52" t="s">
        <v>289</v>
      </c>
      <c r="F204" s="78"/>
      <c r="G204" s="30"/>
      <c r="H204" s="458"/>
    </row>
    <row r="205" spans="1:8" ht="16.5" hidden="1" thickBot="1">
      <c r="A205" s="30"/>
      <c r="B205" s="137" t="s">
        <v>1029</v>
      </c>
      <c r="C205" s="150">
        <v>2133</v>
      </c>
      <c r="D205" s="139">
        <f>SUM(D204-D203)</f>
        <v>162419.75</v>
      </c>
      <c r="E205" s="138" t="s">
        <v>289</v>
      </c>
      <c r="F205" s="139"/>
      <c r="G205" s="436"/>
      <c r="H205" s="460"/>
    </row>
    <row r="206" spans="1:8" ht="15.75" hidden="1">
      <c r="A206" s="1754" t="s">
        <v>986</v>
      </c>
      <c r="B206" s="1755"/>
      <c r="C206" s="1755"/>
      <c r="D206" s="1755"/>
      <c r="E206" s="1755"/>
      <c r="F206" s="1755"/>
      <c r="G206" s="1756"/>
      <c r="H206" s="460"/>
    </row>
    <row r="207" spans="1:8" ht="15.75" hidden="1">
      <c r="A207" s="30"/>
      <c r="B207" s="304"/>
      <c r="C207" s="233">
        <v>2300</v>
      </c>
      <c r="D207" s="117"/>
      <c r="E207" s="52" t="s">
        <v>289</v>
      </c>
      <c r="F207" s="117"/>
      <c r="G207" s="377"/>
      <c r="H207" s="460"/>
    </row>
    <row r="208" spans="1:10" ht="18.75" hidden="1">
      <c r="A208" s="9"/>
      <c r="B208" s="61" t="s">
        <v>875</v>
      </c>
      <c r="C208" s="9"/>
      <c r="D208" s="86">
        <f>SUM(D69,D129,D141,D145,D149,D153,D163,D168,D173,D191,D200)</f>
        <v>6517371.35</v>
      </c>
      <c r="E208" s="480" t="s">
        <v>289</v>
      </c>
      <c r="F208" s="273">
        <f>SUM(F72,F133,F141,F145,F149,F153,F163,F168,F173,F191,F203)</f>
        <v>0</v>
      </c>
      <c r="G208" s="30"/>
      <c r="H208" s="458"/>
      <c r="I208" s="63"/>
      <c r="J208" s="64"/>
    </row>
    <row r="209" spans="11:13" ht="15.75">
      <c r="K209" s="347"/>
      <c r="L209" s="347">
        <f>SUM(E72,E133,E141,E145,E149,E153,E163,E168,E173,E191,E200)</f>
        <v>0</v>
      </c>
      <c r="M209" s="397">
        <f>SUM(F72,F133,F141,F145,F149,F153,F163,F168,F173,F191,F200)</f>
        <v>0</v>
      </c>
    </row>
    <row r="210" ht="15.75">
      <c r="A210" s="65" t="s">
        <v>788</v>
      </c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9" spans="2:8" ht="15.75">
      <c r="B219" s="66" t="s">
        <v>876</v>
      </c>
      <c r="C219" s="67"/>
      <c r="D219" s="67"/>
      <c r="E219" s="67"/>
      <c r="F219" s="67"/>
      <c r="G219" s="67"/>
      <c r="H219" s="468"/>
    </row>
    <row r="220" spans="2:6" ht="15.75">
      <c r="B220" s="66" t="s">
        <v>877</v>
      </c>
      <c r="C220" s="68" t="s">
        <v>878</v>
      </c>
      <c r="D220" s="69"/>
      <c r="E220" s="69"/>
      <c r="F220" s="67"/>
    </row>
    <row r="221" spans="2:6" ht="15.75">
      <c r="B221" s="1"/>
      <c r="C221" s="66" t="s">
        <v>881</v>
      </c>
      <c r="D221" s="1"/>
      <c r="E221" s="70" t="s">
        <v>882</v>
      </c>
      <c r="F221" s="70"/>
    </row>
    <row r="222" spans="2:6" ht="15.75">
      <c r="B222" s="71"/>
      <c r="C222" s="66"/>
      <c r="D222" s="1"/>
      <c r="E222" s="1" t="s">
        <v>883</v>
      </c>
      <c r="F222" s="1"/>
    </row>
    <row r="223" spans="2:8" ht="15.75">
      <c r="B223" s="1"/>
      <c r="C223" s="1"/>
      <c r="D223" s="1"/>
      <c r="E223" s="1"/>
      <c r="F223" s="1"/>
      <c r="G223" s="1"/>
      <c r="H223" s="469"/>
    </row>
    <row r="224" spans="2:8" ht="15.75">
      <c r="B224" s="66" t="s">
        <v>884</v>
      </c>
      <c r="C224" s="1"/>
      <c r="D224" s="1"/>
      <c r="E224" s="1"/>
      <c r="F224" s="1"/>
      <c r="G224" s="1"/>
      <c r="H224" s="469"/>
    </row>
    <row r="225" spans="2:6" ht="15.75">
      <c r="B225" s="66" t="s">
        <v>885</v>
      </c>
      <c r="C225" s="68" t="s">
        <v>886</v>
      </c>
      <c r="D225" s="69"/>
      <c r="E225" s="69"/>
      <c r="F225" s="67"/>
    </row>
    <row r="226" spans="2:6" ht="15.75">
      <c r="B226" s="1"/>
      <c r="C226" s="66" t="s">
        <v>881</v>
      </c>
      <c r="D226" s="1"/>
      <c r="E226" s="70" t="s">
        <v>882</v>
      </c>
      <c r="F226" s="70"/>
    </row>
    <row r="227" spans="2:8" ht="15.75">
      <c r="B227" s="1"/>
      <c r="C227" s="1"/>
      <c r="D227" s="418">
        <f>SUM(D70,D130,D192,D201)</f>
        <v>0</v>
      </c>
      <c r="E227" s="1"/>
      <c r="F227" s="1"/>
      <c r="G227" s="1"/>
      <c r="H227" s="469"/>
    </row>
    <row r="228" spans="2:10" s="4" customFormat="1" ht="16.5" customHeight="1">
      <c r="B228" s="94"/>
      <c r="E228" s="95"/>
      <c r="H228" s="66"/>
      <c r="J228" s="96"/>
    </row>
    <row r="231" ht="15.75">
      <c r="J231" s="347">
        <f>SUM(F133,F72,F141,F145,F149,F153,F163,F168,F173,F191,F203)</f>
        <v>0</v>
      </c>
    </row>
    <row r="232" ht="15.75">
      <c r="D232" s="391"/>
    </row>
    <row r="233" ht="15.75">
      <c r="F233" s="399">
        <f>SUM(D208+D205+D196+D236)</f>
        <v>6760187.1</v>
      </c>
    </row>
    <row r="236" ht="15.75">
      <c r="D236" s="347"/>
    </row>
  </sheetData>
  <sheetProtection/>
  <mergeCells count="33">
    <mergeCell ref="A5:B5"/>
    <mergeCell ref="A6:E6"/>
    <mergeCell ref="A2:B2"/>
    <mergeCell ref="D2:E2"/>
    <mergeCell ref="A3:B3"/>
    <mergeCell ref="D3:E3"/>
    <mergeCell ref="A4:B4"/>
    <mergeCell ref="C4:E4"/>
    <mergeCell ref="A7:E7"/>
    <mergeCell ref="A8:E8"/>
    <mergeCell ref="H13:H14"/>
    <mergeCell ref="A16:E16"/>
    <mergeCell ref="A13:A14"/>
    <mergeCell ref="B13:B14"/>
    <mergeCell ref="C13:C14"/>
    <mergeCell ref="D13:D14"/>
    <mergeCell ref="A9:E9"/>
    <mergeCell ref="A10:G10"/>
    <mergeCell ref="A151:E151"/>
    <mergeCell ref="A155:E155"/>
    <mergeCell ref="E13:E14"/>
    <mergeCell ref="F13:G13"/>
    <mergeCell ref="A74:E74"/>
    <mergeCell ref="A135:E135"/>
    <mergeCell ref="A143:E143"/>
    <mergeCell ref="A147:E147"/>
    <mergeCell ref="A165:E165"/>
    <mergeCell ref="A170:E170"/>
    <mergeCell ref="A206:G206"/>
    <mergeCell ref="I171:J171"/>
    <mergeCell ref="I172:J172"/>
    <mergeCell ref="A175:E175"/>
    <mergeCell ref="A197:E19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7"/>
  <sheetViews>
    <sheetView zoomScalePageLayoutView="0" workbookViewId="0" topLeftCell="A209">
      <selection activeCell="A231" sqref="A231:E231"/>
    </sheetView>
  </sheetViews>
  <sheetFormatPr defaultColWidth="9.140625" defaultRowHeight="12.75"/>
  <cols>
    <col min="1" max="1" width="4.7109375" style="0" customWidth="1"/>
    <col min="2" max="2" width="50.57421875" style="0" customWidth="1"/>
    <col min="3" max="3" width="11.00390625" style="0" customWidth="1"/>
    <col min="4" max="4" width="14.28125" style="0" customWidth="1"/>
    <col min="5" max="5" width="13.00390625" style="0" customWidth="1"/>
    <col min="6" max="6" width="12.28125" style="76" hidden="1" customWidth="1"/>
    <col min="7" max="7" width="8.140625" style="0" hidden="1" customWidth="1"/>
    <col min="8" max="8" width="9.421875" style="66" hidden="1" customWidth="1"/>
    <col min="9" max="9" width="11.28125" style="0" hidden="1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17.25" customHeight="1">
      <c r="I1" s="256"/>
      <c r="J1" s="256"/>
    </row>
    <row r="2" spans="1:10" ht="15.75">
      <c r="A2" s="1792" t="s">
        <v>914</v>
      </c>
      <c r="B2" s="1793"/>
      <c r="C2" s="1"/>
      <c r="D2" s="1794" t="s">
        <v>915</v>
      </c>
      <c r="E2" s="1795"/>
      <c r="F2" s="2"/>
      <c r="I2" s="256"/>
      <c r="J2" s="256"/>
    </row>
    <row r="3" spans="1:10" ht="15" customHeight="1">
      <c r="A3" s="1792" t="s">
        <v>916</v>
      </c>
      <c r="B3" s="1793"/>
      <c r="C3" s="1"/>
      <c r="D3" s="1796" t="s">
        <v>917</v>
      </c>
      <c r="E3" s="1797"/>
      <c r="F3" s="3"/>
      <c r="I3" s="256"/>
      <c r="J3" s="256"/>
    </row>
    <row r="4" spans="1:10" ht="15.75">
      <c r="A4" s="1792" t="s">
        <v>918</v>
      </c>
      <c r="B4" s="1793"/>
      <c r="C4" s="1798" t="s">
        <v>919</v>
      </c>
      <c r="D4" s="1799"/>
      <c r="E4" s="1799"/>
      <c r="F4" s="75"/>
      <c r="I4" s="256"/>
      <c r="J4" s="256"/>
    </row>
    <row r="5" spans="1:10" ht="15.75">
      <c r="A5" s="1792" t="s">
        <v>538</v>
      </c>
      <c r="B5" s="1793"/>
      <c r="I5" s="256"/>
      <c r="J5" s="256"/>
    </row>
    <row r="6" spans="1:10" ht="15.75">
      <c r="A6" s="1802" t="s">
        <v>779</v>
      </c>
      <c r="B6" s="1802"/>
      <c r="C6" s="1802"/>
      <c r="D6" s="1802"/>
      <c r="E6" s="1802"/>
      <c r="F6" s="226"/>
      <c r="G6" s="227"/>
      <c r="I6" s="256"/>
      <c r="J6" s="256"/>
    </row>
    <row r="7" spans="1:10" ht="15.75">
      <c r="A7" s="1800" t="s">
        <v>260</v>
      </c>
      <c r="B7" s="1794"/>
      <c r="C7" s="1794"/>
      <c r="D7" s="1801"/>
      <c r="E7" s="1801"/>
      <c r="F7" s="228"/>
      <c r="G7" s="227"/>
      <c r="I7" s="256"/>
      <c r="J7" s="256"/>
    </row>
    <row r="8" spans="1:10" ht="15.75">
      <c r="A8" s="1800" t="s">
        <v>780</v>
      </c>
      <c r="B8" s="1794"/>
      <c r="C8" s="1794"/>
      <c r="D8" s="1801"/>
      <c r="E8" s="1801"/>
      <c r="F8" s="228"/>
      <c r="G8" s="227"/>
      <c r="I8" s="256"/>
      <c r="J8" s="256"/>
    </row>
    <row r="9" spans="1:10" ht="15.75">
      <c r="A9" s="1800" t="s">
        <v>262</v>
      </c>
      <c r="B9" s="1794"/>
      <c r="C9" s="1794"/>
      <c r="D9" s="1801"/>
      <c r="E9" s="1801"/>
      <c r="F9" s="228"/>
      <c r="G9" s="227"/>
      <c r="I9" s="256"/>
      <c r="J9" s="256"/>
    </row>
    <row r="10" spans="1:10" ht="63" customHeight="1">
      <c r="A10" s="1757" t="s">
        <v>777</v>
      </c>
      <c r="B10" s="1758"/>
      <c r="C10" s="1758"/>
      <c r="D10" s="1758"/>
      <c r="E10" s="1758"/>
      <c r="F10" s="1758"/>
      <c r="G10" s="1759"/>
      <c r="H10" s="228"/>
      <c r="I10" s="256"/>
      <c r="J10" s="256"/>
    </row>
    <row r="11" spans="1:10" ht="22.5" customHeight="1" hidden="1">
      <c r="A11" s="72"/>
      <c r="B11" s="73"/>
      <c r="C11" s="73"/>
      <c r="D11" s="73"/>
      <c r="E11" s="73"/>
      <c r="F11" s="73"/>
      <c r="G11" s="74"/>
      <c r="H11" s="228"/>
      <c r="I11" s="256"/>
      <c r="J11" s="256"/>
    </row>
    <row r="12" spans="1:10" ht="15.75">
      <c r="A12" s="4"/>
      <c r="B12" s="4"/>
      <c r="C12" s="4"/>
      <c r="D12" s="4"/>
      <c r="E12" s="4"/>
      <c r="F12" s="398">
        <v>40926</v>
      </c>
      <c r="I12" s="256"/>
      <c r="J12" s="256"/>
    </row>
    <row r="13" spans="1:10" ht="31.5" customHeight="1">
      <c r="A13" s="1808" t="s">
        <v>264</v>
      </c>
      <c r="B13" s="1780" t="s">
        <v>507</v>
      </c>
      <c r="C13" s="1808" t="s">
        <v>508</v>
      </c>
      <c r="D13" s="1782" t="s">
        <v>285</v>
      </c>
      <c r="E13" s="1784" t="s">
        <v>393</v>
      </c>
      <c r="F13" s="1788" t="s">
        <v>394</v>
      </c>
      <c r="G13" s="1746"/>
      <c r="H13" s="1749" t="s">
        <v>990</v>
      </c>
      <c r="I13" s="471"/>
      <c r="J13" s="256"/>
    </row>
    <row r="14" spans="1:11" ht="32.25" customHeight="1">
      <c r="A14" s="1779"/>
      <c r="B14" s="1781"/>
      <c r="C14" s="1779"/>
      <c r="D14" s="1783"/>
      <c r="E14" s="1785"/>
      <c r="F14" s="8" t="s">
        <v>385</v>
      </c>
      <c r="G14" s="432" t="s">
        <v>892</v>
      </c>
      <c r="H14" s="1750"/>
      <c r="I14" s="471"/>
      <c r="J14" s="256"/>
      <c r="K14" s="83"/>
    </row>
    <row r="15" spans="1:11" ht="15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432">
        <v>7</v>
      </c>
      <c r="H15" s="463"/>
      <c r="I15" s="471"/>
      <c r="J15" s="256"/>
      <c r="K15" s="84"/>
    </row>
    <row r="16" spans="1:11" ht="21.75" customHeight="1">
      <c r="A16" s="1790" t="s">
        <v>1030</v>
      </c>
      <c r="B16" s="1791"/>
      <c r="C16" s="1791"/>
      <c r="D16" s="1791"/>
      <c r="E16" s="1791"/>
      <c r="F16" s="89"/>
      <c r="G16" s="433"/>
      <c r="H16" s="458"/>
      <c r="I16" s="471"/>
      <c r="J16" s="256"/>
      <c r="K16" s="84"/>
    </row>
    <row r="17" spans="1:11" ht="41.25" customHeight="1">
      <c r="A17" s="11">
        <v>1</v>
      </c>
      <c r="B17" s="26" t="s">
        <v>286</v>
      </c>
      <c r="C17" s="621">
        <v>1131</v>
      </c>
      <c r="D17" s="622">
        <v>5000</v>
      </c>
      <c r="E17" s="673" t="s">
        <v>287</v>
      </c>
      <c r="F17" s="79"/>
      <c r="G17" s="21"/>
      <c r="H17" s="465" t="s">
        <v>725</v>
      </c>
      <c r="I17" s="470" t="s">
        <v>991</v>
      </c>
      <c r="J17" s="256"/>
      <c r="K17" s="626"/>
    </row>
    <row r="18" spans="1:12" ht="15.75">
      <c r="A18" s="11">
        <v>2</v>
      </c>
      <c r="B18" s="519" t="s">
        <v>288</v>
      </c>
      <c r="C18" s="11">
        <v>1131</v>
      </c>
      <c r="D18" s="494">
        <v>20000</v>
      </c>
      <c r="E18" s="18" t="s">
        <v>289</v>
      </c>
      <c r="F18" s="82">
        <v>25</v>
      </c>
      <c r="G18" s="243" t="s">
        <v>981</v>
      </c>
      <c r="H18" s="482"/>
      <c r="I18" s="471"/>
      <c r="J18" s="256"/>
      <c r="K18" s="626"/>
      <c r="L18" s="626"/>
    </row>
    <row r="19" spans="1:12" ht="15.75">
      <c r="A19" s="11">
        <v>3</v>
      </c>
      <c r="B19" s="21" t="s">
        <v>290</v>
      </c>
      <c r="C19" s="11">
        <v>1131</v>
      </c>
      <c r="D19" s="494">
        <v>10000</v>
      </c>
      <c r="E19" s="18" t="s">
        <v>289</v>
      </c>
      <c r="F19" s="82"/>
      <c r="G19" s="21"/>
      <c r="H19" s="465" t="s">
        <v>992</v>
      </c>
      <c r="I19" s="471"/>
      <c r="J19" s="256"/>
      <c r="K19" s="626"/>
      <c r="L19" s="626"/>
    </row>
    <row r="20" spans="1:12" s="244" customFormat="1" ht="15.75">
      <c r="A20" s="11">
        <v>4</v>
      </c>
      <c r="B20" s="519" t="s">
        <v>291</v>
      </c>
      <c r="C20" s="11">
        <v>1131</v>
      </c>
      <c r="D20" s="494">
        <v>12960</v>
      </c>
      <c r="E20" s="18" t="s">
        <v>289</v>
      </c>
      <c r="F20" s="58">
        <v>3240</v>
      </c>
      <c r="G20" s="21" t="s">
        <v>981</v>
      </c>
      <c r="H20" s="465" t="s">
        <v>993</v>
      </c>
      <c r="I20" s="472"/>
      <c r="J20" s="429"/>
      <c r="K20" s="626"/>
      <c r="L20" s="626"/>
    </row>
    <row r="21" spans="1:12" ht="15.75">
      <c r="A21" s="11">
        <v>5</v>
      </c>
      <c r="B21" s="519" t="s">
        <v>292</v>
      </c>
      <c r="C21" s="11">
        <v>1131</v>
      </c>
      <c r="D21" s="494">
        <v>4000</v>
      </c>
      <c r="E21" s="18" t="s">
        <v>289</v>
      </c>
      <c r="F21" s="58"/>
      <c r="G21" s="21"/>
      <c r="H21" s="465" t="s">
        <v>994</v>
      </c>
      <c r="I21" s="471"/>
      <c r="J21" s="256"/>
      <c r="K21" s="626"/>
      <c r="L21" s="626"/>
    </row>
    <row r="22" spans="1:12" ht="15.75">
      <c r="A22" s="11">
        <v>6</v>
      </c>
      <c r="B22" s="519" t="s">
        <v>293</v>
      </c>
      <c r="C22" s="11">
        <v>1131</v>
      </c>
      <c r="D22" s="494">
        <v>2000</v>
      </c>
      <c r="E22" s="18" t="s">
        <v>289</v>
      </c>
      <c r="F22" s="82"/>
      <c r="G22" s="21"/>
      <c r="H22" s="483" t="s">
        <v>763</v>
      </c>
      <c r="I22" s="471"/>
      <c r="J22" s="457">
        <v>37591</v>
      </c>
      <c r="K22" s="626"/>
      <c r="L22" s="626"/>
    </row>
    <row r="23" spans="1:12" s="244" customFormat="1" ht="15.75">
      <c r="A23" s="11">
        <v>7</v>
      </c>
      <c r="B23" s="21" t="s">
        <v>294</v>
      </c>
      <c r="C23" s="11">
        <v>1131</v>
      </c>
      <c r="D23" s="494">
        <v>20000</v>
      </c>
      <c r="E23" s="18" t="s">
        <v>289</v>
      </c>
      <c r="F23" s="58"/>
      <c r="G23" s="21"/>
      <c r="H23" s="484"/>
      <c r="I23" s="472"/>
      <c r="J23" s="429"/>
      <c r="K23" s="626"/>
      <c r="L23" s="626"/>
    </row>
    <row r="24" spans="1:12" ht="15.75">
      <c r="A24" s="11">
        <v>8</v>
      </c>
      <c r="B24" s="519" t="s">
        <v>295</v>
      </c>
      <c r="C24" s="11">
        <v>1131</v>
      </c>
      <c r="D24" s="494">
        <v>3000</v>
      </c>
      <c r="E24" s="18" t="s">
        <v>289</v>
      </c>
      <c r="F24" s="58"/>
      <c r="G24" s="21"/>
      <c r="H24" s="465" t="s">
        <v>751</v>
      </c>
      <c r="I24" s="471"/>
      <c r="J24" s="256"/>
      <c r="K24" s="626"/>
      <c r="L24" s="626"/>
    </row>
    <row r="25" spans="1:12" s="244" customFormat="1" ht="15.75">
      <c r="A25" s="11">
        <v>9</v>
      </c>
      <c r="B25" s="519" t="s">
        <v>296</v>
      </c>
      <c r="C25" s="11">
        <v>1131</v>
      </c>
      <c r="D25" s="494">
        <v>3000</v>
      </c>
      <c r="E25" s="18" t="s">
        <v>289</v>
      </c>
      <c r="F25" s="58"/>
      <c r="G25" s="21"/>
      <c r="H25" s="465" t="s">
        <v>995</v>
      </c>
      <c r="I25" s="472"/>
      <c r="J25" s="429"/>
      <c r="K25" s="626"/>
      <c r="L25" s="626"/>
    </row>
    <row r="26" spans="1:12" ht="15.75" hidden="1">
      <c r="A26" s="11">
        <v>10</v>
      </c>
      <c r="B26" s="11" t="s">
        <v>124</v>
      </c>
      <c r="C26" s="11">
        <v>1131</v>
      </c>
      <c r="D26" s="494"/>
      <c r="E26" s="18" t="s">
        <v>289</v>
      </c>
      <c r="F26" s="80"/>
      <c r="G26" s="21"/>
      <c r="H26" s="465" t="s">
        <v>996</v>
      </c>
      <c r="I26" s="471"/>
      <c r="J26" s="256"/>
      <c r="K26" s="626"/>
      <c r="L26" s="626"/>
    </row>
    <row r="27" spans="1:12" ht="15.75">
      <c r="A27" s="11">
        <v>10</v>
      </c>
      <c r="B27" s="519" t="s">
        <v>298</v>
      </c>
      <c r="C27" s="11">
        <v>1131</v>
      </c>
      <c r="D27" s="494">
        <v>10000</v>
      </c>
      <c r="E27" s="18" t="s">
        <v>289</v>
      </c>
      <c r="F27" s="82"/>
      <c r="G27" s="21"/>
      <c r="H27" s="482"/>
      <c r="I27" s="471"/>
      <c r="J27" s="256"/>
      <c r="K27" s="626"/>
      <c r="L27" s="626"/>
    </row>
    <row r="28" spans="1:12" ht="15.75">
      <c r="A28" s="11">
        <v>11</v>
      </c>
      <c r="B28" s="21" t="s">
        <v>299</v>
      </c>
      <c r="C28" s="11">
        <v>1131</v>
      </c>
      <c r="D28" s="378">
        <v>4000</v>
      </c>
      <c r="E28" s="18" t="s">
        <v>289</v>
      </c>
      <c r="F28" s="80"/>
      <c r="G28" s="21"/>
      <c r="H28" s="485" t="s">
        <v>764</v>
      </c>
      <c r="I28" s="471"/>
      <c r="J28" s="256"/>
      <c r="K28" s="627"/>
      <c r="L28" s="626"/>
    </row>
    <row r="29" spans="1:12" ht="15.75">
      <c r="A29" s="11">
        <v>12</v>
      </c>
      <c r="B29" s="519" t="s">
        <v>1115</v>
      </c>
      <c r="C29" s="11">
        <v>1131</v>
      </c>
      <c r="D29" s="494">
        <v>30000</v>
      </c>
      <c r="E29" s="18" t="s">
        <v>289</v>
      </c>
      <c r="F29" s="80">
        <v>9278.76</v>
      </c>
      <c r="G29" s="21" t="s">
        <v>981</v>
      </c>
      <c r="H29" s="460"/>
      <c r="I29" s="471"/>
      <c r="J29" s="518">
        <v>92647.99</v>
      </c>
      <c r="K29" s="627"/>
      <c r="L29" s="627"/>
    </row>
    <row r="30" spans="1:12" ht="15.75">
      <c r="A30" s="11">
        <v>13</v>
      </c>
      <c r="B30" s="20" t="s">
        <v>569</v>
      </c>
      <c r="C30" s="11">
        <v>1131</v>
      </c>
      <c r="D30" s="494">
        <v>10000</v>
      </c>
      <c r="E30" s="18" t="s">
        <v>289</v>
      </c>
      <c r="F30" s="82"/>
      <c r="G30" s="21"/>
      <c r="H30" s="465" t="s">
        <v>765</v>
      </c>
      <c r="I30" s="471"/>
      <c r="J30" s="256"/>
      <c r="K30" s="627"/>
      <c r="L30" s="627"/>
    </row>
    <row r="31" spans="1:12" ht="15.75" hidden="1">
      <c r="A31" s="11">
        <v>15</v>
      </c>
      <c r="B31" s="519" t="s">
        <v>1117</v>
      </c>
      <c r="C31" s="11">
        <v>1131</v>
      </c>
      <c r="D31" s="494"/>
      <c r="E31" s="18" t="s">
        <v>289</v>
      </c>
      <c r="F31" s="80"/>
      <c r="G31" s="21"/>
      <c r="H31" s="460"/>
      <c r="I31" s="471"/>
      <c r="J31" s="256"/>
      <c r="K31" s="627"/>
      <c r="L31" s="627"/>
    </row>
    <row r="32" spans="1:12" ht="17.25" customHeight="1" hidden="1">
      <c r="A32" s="15">
        <v>16</v>
      </c>
      <c r="B32" s="519" t="s">
        <v>1118</v>
      </c>
      <c r="C32" s="11">
        <v>1131</v>
      </c>
      <c r="D32" s="494"/>
      <c r="E32" s="18" t="s">
        <v>289</v>
      </c>
      <c r="F32" s="80"/>
      <c r="G32" s="21"/>
      <c r="H32" s="465" t="s">
        <v>354</v>
      </c>
      <c r="I32" s="471"/>
      <c r="J32" s="256"/>
      <c r="K32" s="626"/>
      <c r="L32" s="627"/>
    </row>
    <row r="33" spans="1:12" ht="15.75" hidden="1">
      <c r="A33" s="11">
        <v>17</v>
      </c>
      <c r="B33" s="519" t="s">
        <v>1119</v>
      </c>
      <c r="C33" s="11">
        <v>1131</v>
      </c>
      <c r="D33" s="494"/>
      <c r="E33" s="18" t="s">
        <v>289</v>
      </c>
      <c r="F33" s="80"/>
      <c r="G33" s="21"/>
      <c r="H33" s="460"/>
      <c r="I33" s="471"/>
      <c r="J33" s="256"/>
      <c r="K33" s="626"/>
      <c r="L33" s="626"/>
    </row>
    <row r="34" spans="1:12" ht="15.75">
      <c r="A34" s="15">
        <v>14</v>
      </c>
      <c r="B34" s="519" t="s">
        <v>1120</v>
      </c>
      <c r="C34" s="11">
        <v>1131</v>
      </c>
      <c r="D34" s="494">
        <v>99900</v>
      </c>
      <c r="E34" s="18" t="s">
        <v>289</v>
      </c>
      <c r="F34" s="80">
        <v>19898.15</v>
      </c>
      <c r="G34" s="21" t="s">
        <v>981</v>
      </c>
      <c r="H34" s="485" t="s">
        <v>766</v>
      </c>
      <c r="I34" s="471"/>
      <c r="J34" s="256"/>
      <c r="K34" s="626"/>
      <c r="L34" s="626"/>
    </row>
    <row r="35" spans="1:12" ht="24" customHeight="1">
      <c r="A35" s="11">
        <v>15</v>
      </c>
      <c r="B35" s="519" t="s">
        <v>1121</v>
      </c>
      <c r="C35" s="11">
        <v>1131</v>
      </c>
      <c r="D35" s="494">
        <v>30000</v>
      </c>
      <c r="E35" s="18" t="s">
        <v>289</v>
      </c>
      <c r="F35" s="80">
        <v>6718.08</v>
      </c>
      <c r="G35" s="21" t="s">
        <v>981</v>
      </c>
      <c r="H35" s="465" t="s">
        <v>355</v>
      </c>
      <c r="I35" s="471"/>
      <c r="J35" s="256"/>
      <c r="K35" s="626"/>
      <c r="L35" s="626"/>
    </row>
    <row r="36" spans="1:12" ht="15.75" customHeight="1">
      <c r="A36" s="15">
        <v>16</v>
      </c>
      <c r="B36" s="21" t="s">
        <v>1122</v>
      </c>
      <c r="C36" s="11">
        <v>1131</v>
      </c>
      <c r="D36" s="494">
        <v>20000</v>
      </c>
      <c r="E36" s="18" t="s">
        <v>289</v>
      </c>
      <c r="F36" s="80">
        <v>7435.75</v>
      </c>
      <c r="G36" s="21" t="s">
        <v>981</v>
      </c>
      <c r="H36" s="465" t="s">
        <v>767</v>
      </c>
      <c r="I36" s="471"/>
      <c r="J36" s="256"/>
      <c r="K36" s="626"/>
      <c r="L36" s="626"/>
    </row>
    <row r="37" spans="1:12" ht="15.75" hidden="1">
      <c r="A37" s="11">
        <v>21</v>
      </c>
      <c r="B37" s="519" t="s">
        <v>1123</v>
      </c>
      <c r="C37" s="11">
        <v>1131</v>
      </c>
      <c r="D37" s="494"/>
      <c r="E37" s="18" t="s">
        <v>289</v>
      </c>
      <c r="F37" s="80"/>
      <c r="G37" s="21"/>
      <c r="H37" s="460"/>
      <c r="I37" s="471"/>
      <c r="J37" s="256"/>
      <c r="K37" s="626"/>
      <c r="L37" s="626"/>
    </row>
    <row r="38" spans="1:12" ht="30.75" customHeight="1">
      <c r="A38" s="15">
        <v>17</v>
      </c>
      <c r="B38" s="12" t="s">
        <v>1124</v>
      </c>
      <c r="C38" s="11">
        <v>1131</v>
      </c>
      <c r="D38" s="494">
        <v>99900</v>
      </c>
      <c r="E38" s="18" t="s">
        <v>289</v>
      </c>
      <c r="F38" s="80"/>
      <c r="G38" s="21"/>
      <c r="H38" s="461" t="s">
        <v>105</v>
      </c>
      <c r="I38" s="471"/>
      <c r="J38" s="256"/>
      <c r="K38" s="626"/>
      <c r="L38" s="626"/>
    </row>
    <row r="39" spans="1:12" ht="16.5" customHeight="1">
      <c r="A39" s="11">
        <v>18</v>
      </c>
      <c r="B39" s="21" t="s">
        <v>1125</v>
      </c>
      <c r="C39" s="11">
        <v>1131</v>
      </c>
      <c r="D39" s="494">
        <v>75931</v>
      </c>
      <c r="E39" s="18" t="s">
        <v>289</v>
      </c>
      <c r="F39" s="80">
        <v>75929.91</v>
      </c>
      <c r="G39" s="21" t="s">
        <v>981</v>
      </c>
      <c r="H39" s="465" t="s">
        <v>356</v>
      </c>
      <c r="I39" s="471"/>
      <c r="J39" s="256"/>
      <c r="K39" s="627"/>
      <c r="L39" s="626"/>
    </row>
    <row r="40" spans="1:12" ht="19.5" customHeight="1">
      <c r="A40" s="15">
        <v>19</v>
      </c>
      <c r="B40" s="519" t="s">
        <v>1126</v>
      </c>
      <c r="C40" s="11">
        <v>1131</v>
      </c>
      <c r="D40" s="494">
        <v>17000</v>
      </c>
      <c r="E40" s="18" t="s">
        <v>289</v>
      </c>
      <c r="F40" s="82"/>
      <c r="G40" s="21"/>
      <c r="H40" s="465" t="s">
        <v>357</v>
      </c>
      <c r="I40" s="472"/>
      <c r="J40" s="256"/>
      <c r="K40" s="626"/>
      <c r="L40" s="627"/>
    </row>
    <row r="41" spans="1:12" ht="18" customHeight="1">
      <c r="A41" s="11">
        <v>20</v>
      </c>
      <c r="B41" s="519" t="s">
        <v>425</v>
      </c>
      <c r="C41" s="11">
        <v>1131</v>
      </c>
      <c r="D41" s="494">
        <v>25000</v>
      </c>
      <c r="E41" s="18" t="s">
        <v>289</v>
      </c>
      <c r="F41" s="80">
        <v>24978.84</v>
      </c>
      <c r="G41" s="21" t="s">
        <v>981</v>
      </c>
      <c r="H41" s="460"/>
      <c r="I41" s="471"/>
      <c r="J41" s="256"/>
      <c r="K41" s="628"/>
      <c r="L41" s="626"/>
    </row>
    <row r="42" spans="1:12" ht="15" customHeight="1">
      <c r="A42" s="15">
        <v>21</v>
      </c>
      <c r="B42" s="12" t="s">
        <v>1129</v>
      </c>
      <c r="C42" s="11">
        <v>1131</v>
      </c>
      <c r="D42" s="494">
        <v>12000</v>
      </c>
      <c r="E42" s="350" t="s">
        <v>289</v>
      </c>
      <c r="F42" s="340">
        <v>3897.62</v>
      </c>
      <c r="G42" s="21" t="s">
        <v>981</v>
      </c>
      <c r="H42" s="465" t="s">
        <v>358</v>
      </c>
      <c r="I42" s="471"/>
      <c r="J42" s="256"/>
      <c r="K42" s="628"/>
      <c r="L42" s="628"/>
    </row>
    <row r="43" spans="1:12" ht="18.75" customHeight="1">
      <c r="A43" s="11">
        <v>22</v>
      </c>
      <c r="B43" s="20" t="s">
        <v>1130</v>
      </c>
      <c r="C43" s="11">
        <v>1131</v>
      </c>
      <c r="D43" s="494">
        <v>2000</v>
      </c>
      <c r="E43" s="350" t="s">
        <v>289</v>
      </c>
      <c r="F43" s="349"/>
      <c r="G43" s="21"/>
      <c r="H43" s="465" t="s">
        <v>359</v>
      </c>
      <c r="I43" s="471"/>
      <c r="J43" s="256"/>
      <c r="K43" s="628"/>
      <c r="L43" s="628"/>
    </row>
    <row r="44" spans="1:12" ht="19.5" customHeight="1">
      <c r="A44" s="15">
        <v>23</v>
      </c>
      <c r="B44" s="20" t="s">
        <v>1131</v>
      </c>
      <c r="C44" s="11">
        <v>1131</v>
      </c>
      <c r="D44" s="494">
        <v>2016</v>
      </c>
      <c r="E44" s="350" t="s">
        <v>289</v>
      </c>
      <c r="F44" s="349"/>
      <c r="G44" s="21"/>
      <c r="H44" s="465" t="s">
        <v>359</v>
      </c>
      <c r="I44" s="471"/>
      <c r="J44" s="256"/>
      <c r="K44" s="628"/>
      <c r="L44" s="628"/>
    </row>
    <row r="45" spans="1:12" ht="18" customHeight="1">
      <c r="A45" s="11">
        <v>24</v>
      </c>
      <c r="B45" s="21" t="s">
        <v>1132</v>
      </c>
      <c r="C45" s="11">
        <v>1131</v>
      </c>
      <c r="D45" s="378">
        <v>20000</v>
      </c>
      <c r="E45" s="350" t="s">
        <v>289</v>
      </c>
      <c r="F45" s="349">
        <v>5942.4</v>
      </c>
      <c r="G45" s="21" t="s">
        <v>981</v>
      </c>
      <c r="H45" s="465" t="s">
        <v>768</v>
      </c>
      <c r="I45" s="471"/>
      <c r="J45" s="256"/>
      <c r="K45" s="626"/>
      <c r="L45" s="628"/>
    </row>
    <row r="46" spans="1:12" s="244" customFormat="1" ht="15.75" customHeight="1" hidden="1">
      <c r="A46" s="15">
        <v>30</v>
      </c>
      <c r="B46" s="21" t="s">
        <v>614</v>
      </c>
      <c r="C46" s="11">
        <v>1131</v>
      </c>
      <c r="D46" s="494"/>
      <c r="E46" s="350" t="s">
        <v>289</v>
      </c>
      <c r="F46" s="360"/>
      <c r="G46" s="21"/>
      <c r="H46" s="465" t="s">
        <v>360</v>
      </c>
      <c r="I46" s="472"/>
      <c r="J46" s="429"/>
      <c r="K46" s="628"/>
      <c r="L46" s="626"/>
    </row>
    <row r="47" spans="1:12" s="244" customFormat="1" ht="18" customHeight="1">
      <c r="A47" s="11">
        <v>25</v>
      </c>
      <c r="B47" s="12" t="s">
        <v>620</v>
      </c>
      <c r="C47" s="11">
        <v>1131</v>
      </c>
      <c r="D47" s="378">
        <v>5000</v>
      </c>
      <c r="E47" s="18" t="s">
        <v>289</v>
      </c>
      <c r="F47" s="497">
        <v>4999.98</v>
      </c>
      <c r="G47" s="21" t="s">
        <v>26</v>
      </c>
      <c r="H47" s="465" t="s">
        <v>721</v>
      </c>
      <c r="I47" s="472"/>
      <c r="J47" s="429"/>
      <c r="K47" s="626"/>
      <c r="L47" s="628"/>
    </row>
    <row r="48" spans="1:12" s="244" customFormat="1" ht="15.75" customHeight="1">
      <c r="A48" s="15">
        <v>26</v>
      </c>
      <c r="B48" s="21" t="s">
        <v>590</v>
      </c>
      <c r="C48" s="11">
        <v>1131</v>
      </c>
      <c r="D48" s="378">
        <v>8000</v>
      </c>
      <c r="E48" s="18" t="s">
        <v>289</v>
      </c>
      <c r="F48" s="58"/>
      <c r="G48" s="21"/>
      <c r="H48" s="462"/>
      <c r="I48" s="473" t="s">
        <v>105</v>
      </c>
      <c r="J48" s="429"/>
      <c r="K48" s="626"/>
      <c r="L48" s="626"/>
    </row>
    <row r="49" spans="1:12" ht="15.75" hidden="1">
      <c r="A49" s="11">
        <v>33</v>
      </c>
      <c r="B49" s="21" t="s">
        <v>595</v>
      </c>
      <c r="C49" s="11">
        <v>1131</v>
      </c>
      <c r="D49" s="494"/>
      <c r="E49" s="18" t="s">
        <v>289</v>
      </c>
      <c r="F49" s="80"/>
      <c r="G49" s="21"/>
      <c r="H49" s="485" t="s">
        <v>769</v>
      </c>
      <c r="I49" s="474"/>
      <c r="J49" s="256"/>
      <c r="K49" s="629"/>
      <c r="L49" s="626"/>
    </row>
    <row r="50" spans="1:12" ht="15.75">
      <c r="A50" s="15">
        <v>27</v>
      </c>
      <c r="B50" s="26" t="s">
        <v>596</v>
      </c>
      <c r="C50" s="11">
        <v>1131</v>
      </c>
      <c r="D50" s="378">
        <v>3000</v>
      </c>
      <c r="E50" s="18" t="s">
        <v>289</v>
      </c>
      <c r="F50" s="80"/>
      <c r="G50" s="21"/>
      <c r="H50" s="463" t="s">
        <v>582</v>
      </c>
      <c r="I50" s="471"/>
      <c r="J50" s="256"/>
      <c r="K50" s="629"/>
      <c r="L50" s="629"/>
    </row>
    <row r="51" spans="1:12" ht="25.5" hidden="1">
      <c r="A51" s="11">
        <v>35</v>
      </c>
      <c r="B51" s="26" t="s">
        <v>136</v>
      </c>
      <c r="C51" s="11">
        <v>1131</v>
      </c>
      <c r="D51" s="378"/>
      <c r="E51" s="18" t="s">
        <v>289</v>
      </c>
      <c r="F51" s="80"/>
      <c r="G51" s="21"/>
      <c r="H51" s="460"/>
      <c r="I51" s="471"/>
      <c r="J51" s="256"/>
      <c r="K51" s="628"/>
      <c r="L51" s="629"/>
    </row>
    <row r="52" spans="1:12" ht="15.75">
      <c r="A52" s="15">
        <v>28</v>
      </c>
      <c r="B52" s="49" t="s">
        <v>637</v>
      </c>
      <c r="C52" s="11">
        <v>1131</v>
      </c>
      <c r="D52" s="378">
        <v>3500</v>
      </c>
      <c r="E52" s="18" t="s">
        <v>289</v>
      </c>
      <c r="F52" s="80"/>
      <c r="G52" s="21"/>
      <c r="H52" s="465" t="s">
        <v>361</v>
      </c>
      <c r="I52" s="471"/>
      <c r="J52" s="256"/>
      <c r="K52" s="628"/>
      <c r="L52" s="628"/>
    </row>
    <row r="53" spans="1:12" ht="15.75" hidden="1">
      <c r="A53" s="11">
        <v>37</v>
      </c>
      <c r="B53" s="26" t="s">
        <v>597</v>
      </c>
      <c r="C53" s="11">
        <v>1131</v>
      </c>
      <c r="D53" s="378"/>
      <c r="E53" s="18" t="s">
        <v>289</v>
      </c>
      <c r="F53" s="80"/>
      <c r="G53" s="21"/>
      <c r="H53" s="465" t="s">
        <v>362</v>
      </c>
      <c r="I53" s="471"/>
      <c r="J53" s="256"/>
      <c r="K53" s="628"/>
      <c r="L53" s="628"/>
    </row>
    <row r="54" spans="1:12" ht="15.75" hidden="1">
      <c r="A54" s="15">
        <v>38</v>
      </c>
      <c r="B54" s="305" t="s">
        <v>639</v>
      </c>
      <c r="C54" s="11">
        <v>1131</v>
      </c>
      <c r="D54" s="378"/>
      <c r="E54" s="18" t="s">
        <v>289</v>
      </c>
      <c r="F54" s="80"/>
      <c r="G54" s="21"/>
      <c r="H54" s="485" t="s">
        <v>667</v>
      </c>
      <c r="I54" s="475"/>
      <c r="J54" s="256"/>
      <c r="K54" s="628"/>
      <c r="L54" s="628"/>
    </row>
    <row r="55" spans="1:12" ht="25.5">
      <c r="A55" s="11">
        <v>29</v>
      </c>
      <c r="B55" s="49" t="s">
        <v>121</v>
      </c>
      <c r="C55" s="11">
        <v>1131</v>
      </c>
      <c r="D55" s="378">
        <v>25000</v>
      </c>
      <c r="E55" s="18" t="s">
        <v>289</v>
      </c>
      <c r="F55" s="80">
        <v>24989.63</v>
      </c>
      <c r="G55" s="21" t="s">
        <v>981</v>
      </c>
      <c r="H55" s="460"/>
      <c r="I55" s="476"/>
      <c r="J55" s="256"/>
      <c r="K55" s="628"/>
      <c r="L55" s="628"/>
    </row>
    <row r="56" spans="1:12" ht="15.75" hidden="1">
      <c r="A56" s="15">
        <v>40</v>
      </c>
      <c r="B56" s="49" t="s">
        <v>567</v>
      </c>
      <c r="C56" s="11">
        <v>1131</v>
      </c>
      <c r="D56" s="378"/>
      <c r="E56" s="18" t="s">
        <v>289</v>
      </c>
      <c r="F56" s="80"/>
      <c r="G56" s="21"/>
      <c r="H56" s="465" t="s">
        <v>363</v>
      </c>
      <c r="I56" s="471"/>
      <c r="J56" s="256"/>
      <c r="K56" s="628"/>
      <c r="L56" s="628"/>
    </row>
    <row r="57" spans="1:12" ht="15.75" hidden="1">
      <c r="A57" s="11">
        <v>41</v>
      </c>
      <c r="B57" s="49" t="s">
        <v>568</v>
      </c>
      <c r="C57" s="11">
        <v>1131</v>
      </c>
      <c r="D57" s="378"/>
      <c r="E57" s="18" t="s">
        <v>289</v>
      </c>
      <c r="F57" s="80"/>
      <c r="G57" s="21"/>
      <c r="H57" s="465" t="s">
        <v>722</v>
      </c>
      <c r="I57" s="471"/>
      <c r="J57" s="256"/>
      <c r="K57" s="628"/>
      <c r="L57" s="628"/>
    </row>
    <row r="58" spans="1:12" ht="15.75" hidden="1">
      <c r="A58" s="15">
        <v>42</v>
      </c>
      <c r="B58" s="49" t="s">
        <v>575</v>
      </c>
      <c r="C58" s="11">
        <v>1131</v>
      </c>
      <c r="D58" s="378"/>
      <c r="E58" s="18" t="s">
        <v>289</v>
      </c>
      <c r="F58" s="80"/>
      <c r="G58" s="21"/>
      <c r="H58" s="461" t="s">
        <v>585</v>
      </c>
      <c r="I58" s="471"/>
      <c r="J58" s="256"/>
      <c r="K58" s="626"/>
      <c r="L58" s="628"/>
    </row>
    <row r="59" spans="1:12" ht="15.75">
      <c r="A59" s="11">
        <v>30</v>
      </c>
      <c r="B59" s="305" t="s">
        <v>922</v>
      </c>
      <c r="C59" s="11">
        <v>1131</v>
      </c>
      <c r="D59" s="378">
        <v>20000</v>
      </c>
      <c r="E59" s="18" t="s">
        <v>289</v>
      </c>
      <c r="F59" s="80"/>
      <c r="G59" s="21"/>
      <c r="H59" s="465" t="s">
        <v>751</v>
      </c>
      <c r="I59" s="471" t="s">
        <v>666</v>
      </c>
      <c r="J59" s="256"/>
      <c r="K59" s="628"/>
      <c r="L59" s="626"/>
    </row>
    <row r="60" spans="1:12" ht="15.75" customHeight="1">
      <c r="A60" s="15">
        <v>31</v>
      </c>
      <c r="B60" s="305" t="s">
        <v>923</v>
      </c>
      <c r="C60" s="11">
        <v>1131</v>
      </c>
      <c r="D60" s="378">
        <v>3500</v>
      </c>
      <c r="E60" s="18" t="s">
        <v>289</v>
      </c>
      <c r="F60" s="80"/>
      <c r="G60" s="21"/>
      <c r="H60" s="465" t="s">
        <v>723</v>
      </c>
      <c r="I60" s="471"/>
      <c r="J60" s="256"/>
      <c r="K60" s="628"/>
      <c r="L60" s="628"/>
    </row>
    <row r="61" spans="1:12" ht="15.75" customHeight="1" hidden="1">
      <c r="A61" s="11">
        <v>45</v>
      </c>
      <c r="B61" s="305" t="s">
        <v>1160</v>
      </c>
      <c r="C61" s="11">
        <v>1131</v>
      </c>
      <c r="D61" s="378"/>
      <c r="E61" s="18" t="s">
        <v>289</v>
      </c>
      <c r="F61" s="80"/>
      <c r="G61" s="21"/>
      <c r="H61" s="485" t="s">
        <v>769</v>
      </c>
      <c r="I61" s="471"/>
      <c r="J61" s="256"/>
      <c r="K61" s="628"/>
      <c r="L61" s="628"/>
    </row>
    <row r="62" spans="1:12" ht="15.75" customHeight="1">
      <c r="A62" s="15">
        <v>32</v>
      </c>
      <c r="B62" s="12" t="s">
        <v>126</v>
      </c>
      <c r="C62" s="11">
        <v>1131</v>
      </c>
      <c r="D62" s="378">
        <v>3000</v>
      </c>
      <c r="E62" s="18" t="s">
        <v>289</v>
      </c>
      <c r="F62" s="80"/>
      <c r="G62" s="21"/>
      <c r="H62" s="465" t="s">
        <v>356</v>
      </c>
      <c r="I62" s="477" t="s">
        <v>989</v>
      </c>
      <c r="J62" s="256"/>
      <c r="K62" s="628"/>
      <c r="L62" s="628"/>
    </row>
    <row r="63" spans="1:12" ht="15.75" hidden="1">
      <c r="A63" s="11">
        <v>47</v>
      </c>
      <c r="B63" s="305" t="s">
        <v>140</v>
      </c>
      <c r="C63" s="11">
        <v>1131</v>
      </c>
      <c r="D63" s="378"/>
      <c r="E63" s="18" t="s">
        <v>289</v>
      </c>
      <c r="F63" s="80"/>
      <c r="G63" s="21"/>
      <c r="H63" s="461" t="s">
        <v>585</v>
      </c>
      <c r="I63" s="471"/>
      <c r="J63" s="256"/>
      <c r="K63" s="628"/>
      <c r="L63" s="628"/>
    </row>
    <row r="64" spans="1:12" ht="15.75" hidden="1">
      <c r="A64" s="11">
        <v>48</v>
      </c>
      <c r="B64" s="305" t="s">
        <v>752</v>
      </c>
      <c r="C64" s="11">
        <v>1131</v>
      </c>
      <c r="D64" s="378"/>
      <c r="E64" s="18" t="s">
        <v>289</v>
      </c>
      <c r="F64" s="80"/>
      <c r="G64" s="21"/>
      <c r="H64" s="461" t="s">
        <v>585</v>
      </c>
      <c r="I64" s="471"/>
      <c r="J64" s="256"/>
      <c r="K64" s="628"/>
      <c r="L64" s="628"/>
    </row>
    <row r="65" spans="1:12" ht="15.75">
      <c r="A65" s="11">
        <v>33</v>
      </c>
      <c r="B65" s="305" t="s">
        <v>662</v>
      </c>
      <c r="C65" s="11">
        <v>1131</v>
      </c>
      <c r="D65" s="378">
        <v>25000</v>
      </c>
      <c r="E65" s="18" t="s">
        <v>289</v>
      </c>
      <c r="F65" s="80"/>
      <c r="G65" s="21"/>
      <c r="H65" s="465" t="s">
        <v>724</v>
      </c>
      <c r="I65" s="471"/>
      <c r="J65" s="256"/>
      <c r="K65" s="628"/>
      <c r="L65" s="628"/>
    </row>
    <row r="66" spans="1:12" ht="15.75">
      <c r="A66" s="11">
        <v>34</v>
      </c>
      <c r="B66" s="305" t="s">
        <v>665</v>
      </c>
      <c r="C66" s="11">
        <v>1131</v>
      </c>
      <c r="D66" s="378">
        <v>10000</v>
      </c>
      <c r="E66" s="18" t="s">
        <v>289</v>
      </c>
      <c r="F66" s="80"/>
      <c r="G66" s="21"/>
      <c r="H66" s="486" t="s">
        <v>353</v>
      </c>
      <c r="I66" s="471" t="s">
        <v>762</v>
      </c>
      <c r="J66" s="256"/>
      <c r="K66" s="626"/>
      <c r="L66" s="628"/>
    </row>
    <row r="67" spans="1:12" ht="15.75">
      <c r="A67" s="11">
        <v>35</v>
      </c>
      <c r="B67" s="385" t="s">
        <v>21</v>
      </c>
      <c r="C67" s="11">
        <v>1131</v>
      </c>
      <c r="D67" s="593">
        <v>2000</v>
      </c>
      <c r="E67" s="18" t="s">
        <v>289</v>
      </c>
      <c r="F67" s="121"/>
      <c r="G67" s="97" t="s">
        <v>890</v>
      </c>
      <c r="H67" s="603"/>
      <c r="I67" s="471"/>
      <c r="J67" s="256"/>
      <c r="K67" s="626"/>
      <c r="L67" s="626"/>
    </row>
    <row r="68" spans="1:12" ht="15.75">
      <c r="A68" s="11">
        <v>36</v>
      </c>
      <c r="B68" s="632" t="s">
        <v>27</v>
      </c>
      <c r="C68" s="11">
        <v>1131</v>
      </c>
      <c r="D68" s="378">
        <v>253</v>
      </c>
      <c r="E68" s="18" t="s">
        <v>289</v>
      </c>
      <c r="F68" s="80">
        <v>253</v>
      </c>
      <c r="G68" s="97" t="s">
        <v>890</v>
      </c>
      <c r="H68" s="460"/>
      <c r="I68" s="406"/>
      <c r="J68" s="256"/>
      <c r="K68" s="626"/>
      <c r="L68" s="626"/>
    </row>
    <row r="69" spans="1:12" ht="15.75">
      <c r="A69" s="11">
        <v>37</v>
      </c>
      <c r="B69" s="632" t="s">
        <v>13</v>
      </c>
      <c r="C69" s="11">
        <v>1131</v>
      </c>
      <c r="D69" s="378">
        <v>20000</v>
      </c>
      <c r="E69" s="18" t="s">
        <v>289</v>
      </c>
      <c r="F69" s="80"/>
      <c r="G69" s="21"/>
      <c r="H69" s="460"/>
      <c r="I69" s="406"/>
      <c r="J69" s="256"/>
      <c r="K69" s="626"/>
      <c r="L69" s="630"/>
    </row>
    <row r="70" spans="1:12" ht="15.75">
      <c r="A70" s="11">
        <v>38</v>
      </c>
      <c r="B70" s="632" t="s">
        <v>22</v>
      </c>
      <c r="C70" s="11">
        <v>1131</v>
      </c>
      <c r="D70" s="378">
        <v>3500</v>
      </c>
      <c r="E70" s="18" t="s">
        <v>289</v>
      </c>
      <c r="F70" s="80">
        <v>3489.84</v>
      </c>
      <c r="G70" s="21" t="s">
        <v>25</v>
      </c>
      <c r="H70" s="460" t="s">
        <v>24</v>
      </c>
      <c r="I70" s="406"/>
      <c r="J70" s="256"/>
      <c r="K70" s="626"/>
      <c r="L70" s="630"/>
    </row>
    <row r="71" spans="1:12" ht="15.75">
      <c r="A71" s="11">
        <v>39</v>
      </c>
      <c r="B71" s="632" t="s">
        <v>524</v>
      </c>
      <c r="C71" s="11">
        <v>1131</v>
      </c>
      <c r="D71" s="378">
        <v>3000</v>
      </c>
      <c r="E71" s="18" t="s">
        <v>289</v>
      </c>
      <c r="F71" s="80"/>
      <c r="G71" s="21"/>
      <c r="H71" s="460"/>
      <c r="I71" s="406"/>
      <c r="J71" s="256"/>
      <c r="K71" s="626"/>
      <c r="L71" s="630"/>
    </row>
    <row r="72" spans="1:12" ht="15.75">
      <c r="A72" s="11">
        <v>40</v>
      </c>
      <c r="B72" s="632" t="s">
        <v>137</v>
      </c>
      <c r="C72" s="11">
        <v>1131</v>
      </c>
      <c r="D72" s="378">
        <v>2700</v>
      </c>
      <c r="E72" s="18" t="s">
        <v>289</v>
      </c>
      <c r="F72" s="80"/>
      <c r="G72" s="21"/>
      <c r="H72" s="460"/>
      <c r="I72" s="406"/>
      <c r="J72" s="256"/>
      <c r="K72" s="626"/>
      <c r="L72" s="626"/>
    </row>
    <row r="73" spans="1:12" ht="16.5" customHeight="1" hidden="1">
      <c r="A73" s="400"/>
      <c r="B73" s="478" t="s">
        <v>1133</v>
      </c>
      <c r="C73" s="479">
        <v>1131</v>
      </c>
      <c r="D73" s="498">
        <f>SUM(D17:D72)</f>
        <v>675160</v>
      </c>
      <c r="E73" s="480" t="s">
        <v>289</v>
      </c>
      <c r="F73" s="481">
        <f>SUM(F17:F72)</f>
        <v>191076.96000000002</v>
      </c>
      <c r="G73" s="456"/>
      <c r="H73" s="631"/>
      <c r="I73" s="256"/>
      <c r="K73" s="626"/>
      <c r="L73" s="403"/>
    </row>
    <row r="74" spans="1:12" ht="15.75" hidden="1">
      <c r="A74" s="15"/>
      <c r="B74" s="504" t="s">
        <v>623</v>
      </c>
      <c r="C74" s="23">
        <v>1131</v>
      </c>
      <c r="D74" s="505">
        <f>SUM(D75)</f>
        <v>585440</v>
      </c>
      <c r="E74" s="506" t="s">
        <v>289</v>
      </c>
      <c r="F74" s="85">
        <f>SUM(F75)</f>
        <v>0</v>
      </c>
      <c r="G74" s="507"/>
      <c r="H74" s="597"/>
      <c r="I74" s="256"/>
      <c r="K74" s="626"/>
      <c r="L74" s="626">
        <v>3500</v>
      </c>
    </row>
    <row r="75" spans="1:11" ht="44.25" customHeight="1" hidden="1">
      <c r="A75" s="400"/>
      <c r="B75" s="500" t="s">
        <v>12</v>
      </c>
      <c r="C75" s="501">
        <v>1131</v>
      </c>
      <c r="D75" s="502">
        <v>585440</v>
      </c>
      <c r="E75" s="480" t="s">
        <v>289</v>
      </c>
      <c r="F75" s="387"/>
      <c r="G75" s="456" t="s">
        <v>888</v>
      </c>
      <c r="H75" s="598" t="s">
        <v>356</v>
      </c>
      <c r="I75" s="256"/>
      <c r="K75" s="626">
        <v>585440</v>
      </c>
    </row>
    <row r="76" spans="1:9" ht="18" customHeight="1" hidden="1">
      <c r="A76" s="15"/>
      <c r="B76" s="135" t="s">
        <v>1028</v>
      </c>
      <c r="C76" s="23">
        <v>1131</v>
      </c>
      <c r="D76" s="267">
        <f>SUM(D73:D74)</f>
        <v>1260600</v>
      </c>
      <c r="E76" s="18" t="s">
        <v>289</v>
      </c>
      <c r="F76" s="85">
        <f>SUM(F73,F74)</f>
        <v>191076.96000000002</v>
      </c>
      <c r="G76" s="171"/>
      <c r="H76" s="597"/>
      <c r="I76" s="430"/>
    </row>
    <row r="77" spans="1:10" ht="20.25" customHeight="1" hidden="1" thickBot="1">
      <c r="A77" s="232"/>
      <c r="B77" s="678" t="s">
        <v>1024</v>
      </c>
      <c r="C77" s="233">
        <v>1131</v>
      </c>
      <c r="D77" s="272">
        <v>1260600</v>
      </c>
      <c r="E77" s="108" t="s">
        <v>289</v>
      </c>
      <c r="F77" s="151"/>
      <c r="G77" s="436"/>
      <c r="H77" s="599"/>
      <c r="I77" s="431"/>
      <c r="J77" s="328"/>
    </row>
    <row r="78" spans="1:11" ht="24.75" customHeight="1">
      <c r="A78" s="1790" t="s">
        <v>483</v>
      </c>
      <c r="B78" s="1790"/>
      <c r="C78" s="1790"/>
      <c r="D78" s="1790"/>
      <c r="E78" s="1790"/>
      <c r="F78" s="144"/>
      <c r="G78" s="437"/>
      <c r="H78" s="510"/>
      <c r="J78" t="s">
        <v>796</v>
      </c>
      <c r="K78" t="s">
        <v>797</v>
      </c>
    </row>
    <row r="79" spans="1:12" s="244" customFormat="1" ht="48.75" customHeight="1">
      <c r="A79" s="669">
        <v>41</v>
      </c>
      <c r="B79" s="26" t="s">
        <v>1062</v>
      </c>
      <c r="C79" s="670">
        <v>1134</v>
      </c>
      <c r="D79" s="671">
        <v>4579142.29</v>
      </c>
      <c r="E79" s="52" t="s">
        <v>289</v>
      </c>
      <c r="F79" s="517"/>
      <c r="G79" s="171" t="s">
        <v>982</v>
      </c>
      <c r="H79" s="460"/>
      <c r="I79" s="395" t="s">
        <v>781</v>
      </c>
      <c r="J79" s="249" t="s">
        <v>794</v>
      </c>
      <c r="K79" s="244" t="s">
        <v>795</v>
      </c>
      <c r="L79" s="244">
        <v>4592226</v>
      </c>
    </row>
    <row r="80" spans="1:10" s="244" customFormat="1" ht="36.75" customHeight="1">
      <c r="A80" s="669">
        <v>42</v>
      </c>
      <c r="B80" s="26" t="s">
        <v>549</v>
      </c>
      <c r="C80" s="670">
        <v>1134</v>
      </c>
      <c r="D80" s="671">
        <v>97607.81</v>
      </c>
      <c r="E80" s="52" t="s">
        <v>289</v>
      </c>
      <c r="F80" s="517"/>
      <c r="G80" s="171"/>
      <c r="H80" s="460"/>
      <c r="I80" s="395"/>
      <c r="J80" s="249"/>
    </row>
    <row r="81" spans="1:9" ht="24.75" customHeight="1">
      <c r="A81" s="669">
        <v>43</v>
      </c>
      <c r="B81" s="26" t="s">
        <v>668</v>
      </c>
      <c r="C81" s="25">
        <v>1134</v>
      </c>
      <c r="D81" s="275">
        <v>99900</v>
      </c>
      <c r="E81" s="52" t="s">
        <v>289</v>
      </c>
      <c r="F81" s="58">
        <v>99892.8</v>
      </c>
      <c r="G81" s="195" t="s">
        <v>888</v>
      </c>
      <c r="H81" s="465" t="s">
        <v>727</v>
      </c>
      <c r="I81" s="401" t="s">
        <v>710</v>
      </c>
    </row>
    <row r="82" spans="1:9" ht="26.25" customHeight="1">
      <c r="A82" s="669">
        <v>44</v>
      </c>
      <c r="B82" s="26" t="s">
        <v>1134</v>
      </c>
      <c r="C82" s="25">
        <v>1134</v>
      </c>
      <c r="D82" s="58">
        <v>54648</v>
      </c>
      <c r="E82" s="52" t="s">
        <v>289</v>
      </c>
      <c r="F82" s="58">
        <v>13662</v>
      </c>
      <c r="G82" s="195" t="s">
        <v>25</v>
      </c>
      <c r="H82" s="465" t="s">
        <v>679</v>
      </c>
      <c r="I82" s="401" t="s">
        <v>685</v>
      </c>
    </row>
    <row r="83" spans="1:9" ht="15.75">
      <c r="A83" s="669">
        <v>45</v>
      </c>
      <c r="B83" s="49" t="s">
        <v>603</v>
      </c>
      <c r="C83" s="25">
        <v>1134</v>
      </c>
      <c r="D83" s="275">
        <v>60000</v>
      </c>
      <c r="E83" s="52" t="s">
        <v>289</v>
      </c>
      <c r="F83" s="58">
        <v>60000</v>
      </c>
      <c r="G83" s="195" t="s">
        <v>25</v>
      </c>
      <c r="H83" s="465" t="s">
        <v>726</v>
      </c>
      <c r="I83" s="401"/>
    </row>
    <row r="84" spans="1:10" ht="15.75">
      <c r="A84" s="669">
        <v>46</v>
      </c>
      <c r="B84" s="49" t="s">
        <v>1138</v>
      </c>
      <c r="C84" s="25">
        <v>1134</v>
      </c>
      <c r="D84" s="275">
        <v>70300</v>
      </c>
      <c r="E84" s="52" t="s">
        <v>289</v>
      </c>
      <c r="F84" s="360">
        <v>27591.8</v>
      </c>
      <c r="G84" s="195" t="s">
        <v>25</v>
      </c>
      <c r="H84" s="465" t="s">
        <v>728</v>
      </c>
      <c r="J84" s="401"/>
    </row>
    <row r="85" spans="1:9" ht="15" customHeight="1">
      <c r="A85" s="669">
        <v>47</v>
      </c>
      <c r="B85" s="49" t="s">
        <v>1140</v>
      </c>
      <c r="C85" s="25">
        <v>1134</v>
      </c>
      <c r="D85" s="58">
        <v>69300</v>
      </c>
      <c r="E85" s="52" t="s">
        <v>289</v>
      </c>
      <c r="F85" s="58">
        <v>17313.96</v>
      </c>
      <c r="G85" s="195" t="s">
        <v>25</v>
      </c>
      <c r="H85" s="462" t="s">
        <v>687</v>
      </c>
      <c r="I85" s="401"/>
    </row>
    <row r="86" spans="1:9" ht="14.25" customHeight="1">
      <c r="A86" s="669">
        <v>48</v>
      </c>
      <c r="B86" s="49" t="s">
        <v>399</v>
      </c>
      <c r="C86" s="25">
        <v>1134</v>
      </c>
      <c r="D86" s="275">
        <v>6000</v>
      </c>
      <c r="E86" s="52" t="s">
        <v>289</v>
      </c>
      <c r="F86" s="58"/>
      <c r="G86" s="195" t="s">
        <v>888</v>
      </c>
      <c r="H86" s="465" t="s">
        <v>730</v>
      </c>
      <c r="I86" s="487" t="s">
        <v>731</v>
      </c>
    </row>
    <row r="87" spans="1:10" ht="26.25" customHeight="1">
      <c r="A87" s="669">
        <v>49</v>
      </c>
      <c r="B87" s="49" t="s">
        <v>653</v>
      </c>
      <c r="C87" s="25">
        <v>1134</v>
      </c>
      <c r="D87" s="275">
        <v>60000</v>
      </c>
      <c r="E87" s="52" t="s">
        <v>289</v>
      </c>
      <c r="F87" s="340"/>
      <c r="G87" s="195" t="s">
        <v>888</v>
      </c>
      <c r="H87" s="465" t="s">
        <v>730</v>
      </c>
      <c r="J87" s="401"/>
    </row>
    <row r="88" spans="1:9" ht="27" customHeight="1">
      <c r="A88" s="669">
        <v>50</v>
      </c>
      <c r="B88" s="49" t="s">
        <v>331</v>
      </c>
      <c r="C88" s="25">
        <v>1134</v>
      </c>
      <c r="D88" s="58">
        <v>4272</v>
      </c>
      <c r="E88" s="52" t="s">
        <v>289</v>
      </c>
      <c r="F88" s="360"/>
      <c r="G88" s="195" t="s">
        <v>888</v>
      </c>
      <c r="H88" s="462" t="s">
        <v>688</v>
      </c>
      <c r="I88" s="401"/>
    </row>
    <row r="89" spans="1:10" ht="12.75" customHeight="1">
      <c r="A89" s="669">
        <v>51</v>
      </c>
      <c r="B89" s="49" t="s">
        <v>1147</v>
      </c>
      <c r="C89" s="25">
        <v>1134</v>
      </c>
      <c r="D89" s="275">
        <v>15000</v>
      </c>
      <c r="E89" s="52" t="s">
        <v>289</v>
      </c>
      <c r="F89" s="360">
        <v>3000</v>
      </c>
      <c r="G89" s="195" t="s">
        <v>25</v>
      </c>
      <c r="H89" s="465" t="s">
        <v>670</v>
      </c>
      <c r="J89" s="401"/>
    </row>
    <row r="90" spans="1:10" ht="40.5" customHeight="1">
      <c r="A90" s="669">
        <v>52</v>
      </c>
      <c r="B90" s="26" t="s">
        <v>1148</v>
      </c>
      <c r="C90" s="25">
        <v>1134</v>
      </c>
      <c r="D90" s="360">
        <v>35000</v>
      </c>
      <c r="E90" s="52" t="s">
        <v>289</v>
      </c>
      <c r="F90" s="340"/>
      <c r="G90" s="195" t="s">
        <v>888</v>
      </c>
      <c r="H90" s="462" t="s">
        <v>689</v>
      </c>
      <c r="I90" t="s">
        <v>690</v>
      </c>
      <c r="J90" s="401"/>
    </row>
    <row r="91" spans="1:8" ht="15" customHeight="1">
      <c r="A91" s="669">
        <v>53</v>
      </c>
      <c r="B91" s="26" t="s">
        <v>754</v>
      </c>
      <c r="C91" s="25">
        <v>1134</v>
      </c>
      <c r="D91" s="58">
        <v>98072</v>
      </c>
      <c r="E91" s="52" t="s">
        <v>289</v>
      </c>
      <c r="F91" s="360">
        <v>98072</v>
      </c>
      <c r="G91" s="195" t="s">
        <v>25</v>
      </c>
      <c r="H91" s="465" t="s">
        <v>677</v>
      </c>
    </row>
    <row r="92" spans="1:8" s="244" customFormat="1" ht="26.25" customHeight="1">
      <c r="A92" s="669">
        <v>54</v>
      </c>
      <c r="B92" s="26" t="s">
        <v>368</v>
      </c>
      <c r="C92" s="25">
        <v>1134</v>
      </c>
      <c r="D92" s="275">
        <v>99900</v>
      </c>
      <c r="E92" s="52" t="s">
        <v>289</v>
      </c>
      <c r="F92" s="360"/>
      <c r="G92" s="195" t="s">
        <v>888</v>
      </c>
      <c r="H92" s="465" t="s">
        <v>671</v>
      </c>
    </row>
    <row r="93" spans="1:9" ht="24.75" customHeight="1">
      <c r="A93" s="669">
        <v>55</v>
      </c>
      <c r="B93" s="26" t="s">
        <v>369</v>
      </c>
      <c r="C93" s="25">
        <v>1134</v>
      </c>
      <c r="D93" s="275">
        <v>99600</v>
      </c>
      <c r="E93" s="52" t="s">
        <v>289</v>
      </c>
      <c r="F93" s="360">
        <v>24900</v>
      </c>
      <c r="G93" s="195" t="s">
        <v>25</v>
      </c>
      <c r="H93" s="462" t="s">
        <v>680</v>
      </c>
      <c r="I93" t="s">
        <v>691</v>
      </c>
    </row>
    <row r="94" spans="1:10" ht="13.5" customHeight="1">
      <c r="A94" s="669">
        <v>56</v>
      </c>
      <c r="B94" s="26" t="s">
        <v>370</v>
      </c>
      <c r="C94" s="25">
        <v>1134</v>
      </c>
      <c r="D94" s="275">
        <v>12000</v>
      </c>
      <c r="E94" s="52" t="s">
        <v>289</v>
      </c>
      <c r="F94" s="360">
        <v>124.52</v>
      </c>
      <c r="G94" s="195" t="s">
        <v>890</v>
      </c>
      <c r="H94" s="465" t="s">
        <v>672</v>
      </c>
      <c r="J94" s="401"/>
    </row>
    <row r="95" spans="1:10" ht="15.75" customHeight="1">
      <c r="A95" s="669">
        <v>57</v>
      </c>
      <c r="B95" s="26" t="s">
        <v>386</v>
      </c>
      <c r="C95" s="25">
        <v>1134</v>
      </c>
      <c r="D95" s="275">
        <v>12252</v>
      </c>
      <c r="E95" s="52" t="s">
        <v>289</v>
      </c>
      <c r="F95" s="360">
        <v>12252</v>
      </c>
      <c r="G95" s="195" t="s">
        <v>888</v>
      </c>
      <c r="H95" s="462" t="s">
        <v>690</v>
      </c>
      <c r="J95" s="420"/>
    </row>
    <row r="96" spans="1:10" ht="12" customHeight="1">
      <c r="A96" s="669">
        <v>58</v>
      </c>
      <c r="B96" s="25" t="s">
        <v>373</v>
      </c>
      <c r="C96" s="25">
        <v>1134</v>
      </c>
      <c r="D96" s="58">
        <v>75400</v>
      </c>
      <c r="E96" s="52" t="s">
        <v>289</v>
      </c>
      <c r="F96" s="58">
        <v>15513.12</v>
      </c>
      <c r="G96" s="195" t="s">
        <v>888</v>
      </c>
      <c r="H96" s="460" t="s">
        <v>692</v>
      </c>
      <c r="I96" t="s">
        <v>690</v>
      </c>
      <c r="J96" s="521"/>
    </row>
    <row r="97" spans="1:9" ht="24" customHeight="1">
      <c r="A97" s="669">
        <v>59</v>
      </c>
      <c r="B97" s="49" t="s">
        <v>377</v>
      </c>
      <c r="C97" s="11">
        <v>1134</v>
      </c>
      <c r="D97" s="80">
        <v>4920</v>
      </c>
      <c r="E97" s="18" t="s">
        <v>289</v>
      </c>
      <c r="F97" s="80">
        <v>1230</v>
      </c>
      <c r="G97" s="195" t="s">
        <v>25</v>
      </c>
      <c r="H97" s="489" t="s">
        <v>693</v>
      </c>
      <c r="I97" t="s">
        <v>727</v>
      </c>
    </row>
    <row r="98" spans="1:8" ht="15.75" customHeight="1">
      <c r="A98" s="669">
        <v>60</v>
      </c>
      <c r="B98" s="49" t="s">
        <v>221</v>
      </c>
      <c r="C98" s="25">
        <v>1134</v>
      </c>
      <c r="D98" s="275">
        <v>8000</v>
      </c>
      <c r="E98" s="52" t="s">
        <v>289</v>
      </c>
      <c r="F98" s="58"/>
      <c r="G98" s="171" t="s">
        <v>890</v>
      </c>
      <c r="H98" s="465" t="s">
        <v>675</v>
      </c>
    </row>
    <row r="99" spans="1:8" ht="13.5" customHeight="1">
      <c r="A99" s="669">
        <v>61</v>
      </c>
      <c r="B99" s="21" t="s">
        <v>387</v>
      </c>
      <c r="C99" s="11">
        <v>1134</v>
      </c>
      <c r="D99" s="80">
        <v>99900</v>
      </c>
      <c r="E99" s="18" t="s">
        <v>289</v>
      </c>
      <c r="F99" s="349">
        <v>99900</v>
      </c>
      <c r="G99" s="195" t="s">
        <v>888</v>
      </c>
      <c r="H99" s="460" t="s">
        <v>694</v>
      </c>
    </row>
    <row r="100" spans="1:10" ht="37.5" customHeight="1">
      <c r="A100" s="669">
        <v>62</v>
      </c>
      <c r="B100" s="21" t="s">
        <v>444</v>
      </c>
      <c r="C100" s="11">
        <v>1134</v>
      </c>
      <c r="D100" s="260">
        <v>99100</v>
      </c>
      <c r="E100" s="18" t="s">
        <v>289</v>
      </c>
      <c r="F100" s="80">
        <v>3024</v>
      </c>
      <c r="G100" s="171" t="s">
        <v>890</v>
      </c>
      <c r="H100" s="465" t="s">
        <v>681</v>
      </c>
      <c r="I100" s="402"/>
      <c r="J100" s="28"/>
    </row>
    <row r="101" spans="1:10" ht="24.75" customHeight="1">
      <c r="A101" s="669">
        <v>63</v>
      </c>
      <c r="B101" s="388" t="s">
        <v>17</v>
      </c>
      <c r="C101" s="389">
        <v>1134</v>
      </c>
      <c r="D101" s="360">
        <v>99900</v>
      </c>
      <c r="E101" s="390" t="s">
        <v>289</v>
      </c>
      <c r="F101" s="360">
        <v>68785.92</v>
      </c>
      <c r="G101" s="195" t="s">
        <v>888</v>
      </c>
      <c r="H101" s="464" t="s">
        <v>695</v>
      </c>
      <c r="I101" s="28" t="s">
        <v>696</v>
      </c>
      <c r="J101" s="28"/>
    </row>
    <row r="102" spans="1:10" ht="12.75" customHeight="1">
      <c r="A102" s="670">
        <v>64</v>
      </c>
      <c r="B102" s="21" t="s">
        <v>891</v>
      </c>
      <c r="C102" s="11">
        <v>1134</v>
      </c>
      <c r="D102" s="80">
        <v>30508</v>
      </c>
      <c r="E102" s="18" t="s">
        <v>289</v>
      </c>
      <c r="F102" s="80">
        <v>30507.6</v>
      </c>
      <c r="G102" s="195" t="s">
        <v>888</v>
      </c>
      <c r="H102" s="465" t="s">
        <v>678</v>
      </c>
      <c r="I102" s="28"/>
      <c r="J102" s="28"/>
    </row>
    <row r="103" spans="1:10" ht="27.75" customHeight="1">
      <c r="A103" s="670">
        <v>65</v>
      </c>
      <c r="B103" s="21" t="s">
        <v>1032</v>
      </c>
      <c r="C103" s="11">
        <v>1134</v>
      </c>
      <c r="D103" s="260">
        <v>38400</v>
      </c>
      <c r="E103" s="18" t="s">
        <v>289</v>
      </c>
      <c r="F103" s="58">
        <v>9600</v>
      </c>
      <c r="G103" s="195" t="s">
        <v>25</v>
      </c>
      <c r="H103" s="460" t="s">
        <v>697</v>
      </c>
      <c r="I103" s="28"/>
      <c r="J103" s="28"/>
    </row>
    <row r="104" spans="1:10" ht="12" customHeight="1">
      <c r="A104" s="669">
        <v>66</v>
      </c>
      <c r="B104" s="26" t="s">
        <v>388</v>
      </c>
      <c r="C104" s="25">
        <v>1134</v>
      </c>
      <c r="D104" s="275">
        <v>12400</v>
      </c>
      <c r="E104" s="52" t="s">
        <v>289</v>
      </c>
      <c r="F104" s="360">
        <v>900</v>
      </c>
      <c r="G104" s="195" t="s">
        <v>888</v>
      </c>
      <c r="H104" s="460"/>
      <c r="J104" s="402"/>
    </row>
    <row r="105" spans="1:10" ht="27" customHeight="1">
      <c r="A105" s="669">
        <v>67</v>
      </c>
      <c r="B105" s="49" t="s">
        <v>607</v>
      </c>
      <c r="C105" s="11">
        <v>1134</v>
      </c>
      <c r="D105" s="80">
        <v>2925</v>
      </c>
      <c r="E105" s="18" t="s">
        <v>289</v>
      </c>
      <c r="F105" s="80">
        <v>657</v>
      </c>
      <c r="G105" s="195" t="s">
        <v>25</v>
      </c>
      <c r="H105" s="460" t="s">
        <v>698</v>
      </c>
      <c r="I105" s="28" t="s">
        <v>699</v>
      </c>
      <c r="J105" s="28"/>
    </row>
    <row r="106" spans="1:10" s="244" customFormat="1" ht="12" customHeight="1">
      <c r="A106" s="669">
        <v>68</v>
      </c>
      <c r="B106" s="26" t="s">
        <v>594</v>
      </c>
      <c r="C106" s="25">
        <v>1134</v>
      </c>
      <c r="D106" s="58">
        <v>60000</v>
      </c>
      <c r="E106" s="52" t="s">
        <v>289</v>
      </c>
      <c r="F106" s="360">
        <v>25310.2</v>
      </c>
      <c r="G106" s="195" t="s">
        <v>888</v>
      </c>
      <c r="H106" s="462" t="s">
        <v>703</v>
      </c>
      <c r="J106" s="422"/>
    </row>
    <row r="107" spans="1:10" s="244" customFormat="1" ht="22.5" customHeight="1">
      <c r="A107" s="669">
        <v>69</v>
      </c>
      <c r="B107" s="26" t="s">
        <v>125</v>
      </c>
      <c r="C107" s="25">
        <v>1134</v>
      </c>
      <c r="D107" s="58">
        <v>90000</v>
      </c>
      <c r="E107" s="52" t="s">
        <v>289</v>
      </c>
      <c r="F107" s="58">
        <v>87719</v>
      </c>
      <c r="G107" s="171" t="s">
        <v>890</v>
      </c>
      <c r="H107" s="460" t="s">
        <v>698</v>
      </c>
      <c r="J107" s="402"/>
    </row>
    <row r="108" spans="1:10" s="244" customFormat="1" ht="31.5" customHeight="1">
      <c r="A108" s="669">
        <v>70</v>
      </c>
      <c r="B108" s="26" t="s">
        <v>984</v>
      </c>
      <c r="C108" s="25">
        <v>1134</v>
      </c>
      <c r="D108" s="517">
        <v>4000</v>
      </c>
      <c r="E108" s="52" t="s">
        <v>289</v>
      </c>
      <c r="F108" s="517">
        <v>4000</v>
      </c>
      <c r="G108" s="171" t="s">
        <v>890</v>
      </c>
      <c r="H108" s="460"/>
      <c r="I108" s="395"/>
      <c r="J108" s="249"/>
    </row>
    <row r="109" spans="1:10" s="244" customFormat="1" ht="15.75" customHeight="1">
      <c r="A109" s="669">
        <v>71</v>
      </c>
      <c r="B109" s="26" t="s">
        <v>778</v>
      </c>
      <c r="C109" s="25">
        <v>1134</v>
      </c>
      <c r="D109" s="517">
        <v>15180</v>
      </c>
      <c r="E109" s="52" t="s">
        <v>289</v>
      </c>
      <c r="F109" s="517"/>
      <c r="G109" s="171" t="s">
        <v>890</v>
      </c>
      <c r="H109" s="460"/>
      <c r="I109" s="395"/>
      <c r="J109" s="249"/>
    </row>
    <row r="110" spans="1:8" s="244" customFormat="1" ht="12.75" customHeight="1">
      <c r="A110" s="669">
        <v>72</v>
      </c>
      <c r="B110" s="26" t="s">
        <v>615</v>
      </c>
      <c r="C110" s="25">
        <v>1134</v>
      </c>
      <c r="D110" s="275">
        <v>50000</v>
      </c>
      <c r="E110" s="52" t="s">
        <v>289</v>
      </c>
      <c r="F110" s="58">
        <v>5662.2</v>
      </c>
      <c r="G110" s="195" t="s">
        <v>25</v>
      </c>
      <c r="H110" s="465" t="s">
        <v>674</v>
      </c>
    </row>
    <row r="111" spans="1:10" ht="15.75" customHeight="1">
      <c r="A111" s="669">
        <v>73</v>
      </c>
      <c r="B111" s="26" t="s">
        <v>14</v>
      </c>
      <c r="C111" s="25">
        <v>1134</v>
      </c>
      <c r="D111" s="275">
        <v>5000</v>
      </c>
      <c r="E111" s="52" t="s">
        <v>289</v>
      </c>
      <c r="F111" s="58"/>
      <c r="G111" s="171" t="s">
        <v>890</v>
      </c>
      <c r="H111" s="460" t="s">
        <v>700</v>
      </c>
      <c r="J111" s="422"/>
    </row>
    <row r="112" spans="1:10" ht="29.25" customHeight="1">
      <c r="A112" s="669">
        <v>74</v>
      </c>
      <c r="B112" s="26" t="s">
        <v>39</v>
      </c>
      <c r="C112" s="25">
        <v>1134</v>
      </c>
      <c r="D112" s="275">
        <v>30000</v>
      </c>
      <c r="E112" s="52" t="s">
        <v>289</v>
      </c>
      <c r="F112" s="58">
        <v>1173.02</v>
      </c>
      <c r="G112" s="171" t="s">
        <v>890</v>
      </c>
      <c r="H112" s="460"/>
      <c r="J112" s="422"/>
    </row>
    <row r="113" spans="1:10" ht="16.5" customHeight="1">
      <c r="A113" s="669">
        <v>75</v>
      </c>
      <c r="B113" s="49" t="s">
        <v>40</v>
      </c>
      <c r="C113" s="25">
        <v>1134</v>
      </c>
      <c r="D113" s="275">
        <v>99900</v>
      </c>
      <c r="E113" s="52" t="s">
        <v>289</v>
      </c>
      <c r="F113" s="82"/>
      <c r="G113" s="171" t="s">
        <v>888</v>
      </c>
      <c r="H113" s="243" t="s">
        <v>732</v>
      </c>
      <c r="J113" s="422"/>
    </row>
    <row r="114" spans="1:10" s="244" customFormat="1" ht="12" customHeight="1">
      <c r="A114" s="669">
        <v>76</v>
      </c>
      <c r="B114" s="26" t="s">
        <v>15</v>
      </c>
      <c r="C114" s="25">
        <v>1134</v>
      </c>
      <c r="D114" s="58">
        <v>15000</v>
      </c>
      <c r="E114" s="52" t="s">
        <v>289</v>
      </c>
      <c r="F114" s="156"/>
      <c r="G114" s="377" t="s">
        <v>890</v>
      </c>
      <c r="H114" s="490" t="s">
        <v>573</v>
      </c>
      <c r="I114" s="395"/>
      <c r="J114" s="395"/>
    </row>
    <row r="115" spans="1:10" s="244" customFormat="1" ht="20.25" customHeight="1">
      <c r="A115" s="669">
        <v>77</v>
      </c>
      <c r="B115" s="26" t="s">
        <v>127</v>
      </c>
      <c r="C115" s="25">
        <v>1134</v>
      </c>
      <c r="D115" s="58">
        <v>90000</v>
      </c>
      <c r="E115" s="52" t="s">
        <v>289</v>
      </c>
      <c r="F115" s="58"/>
      <c r="G115" s="171" t="s">
        <v>890</v>
      </c>
      <c r="H115" s="460" t="s">
        <v>678</v>
      </c>
      <c r="I115" s="395"/>
      <c r="J115" s="249"/>
    </row>
    <row r="116" spans="1:10" s="244" customFormat="1" ht="12.75" customHeight="1">
      <c r="A116" s="669">
        <v>78</v>
      </c>
      <c r="B116" s="26" t="s">
        <v>589</v>
      </c>
      <c r="C116" s="25">
        <v>1134</v>
      </c>
      <c r="D116" s="58">
        <v>5000</v>
      </c>
      <c r="E116" s="52" t="s">
        <v>289</v>
      </c>
      <c r="F116" s="58"/>
      <c r="G116" s="171" t="s">
        <v>890</v>
      </c>
      <c r="H116" s="460"/>
      <c r="I116" s="395"/>
      <c r="J116" s="249"/>
    </row>
    <row r="117" spans="1:10" s="244" customFormat="1" ht="13.5" customHeight="1">
      <c r="A117" s="669">
        <v>79</v>
      </c>
      <c r="B117" s="49" t="s">
        <v>398</v>
      </c>
      <c r="C117" s="25">
        <v>1134</v>
      </c>
      <c r="D117" s="275">
        <v>16500</v>
      </c>
      <c r="E117" s="52" t="s">
        <v>289</v>
      </c>
      <c r="F117" s="58"/>
      <c r="G117" s="195" t="s">
        <v>890</v>
      </c>
      <c r="H117" s="460" t="s">
        <v>669</v>
      </c>
      <c r="J117" s="401"/>
    </row>
    <row r="118" spans="1:10" s="244" customFormat="1" ht="15.75" customHeight="1">
      <c r="A118" s="669">
        <v>80</v>
      </c>
      <c r="B118" s="26" t="s">
        <v>371</v>
      </c>
      <c r="C118" s="25">
        <v>1134</v>
      </c>
      <c r="D118" s="275">
        <v>88000</v>
      </c>
      <c r="E118" s="52" t="s">
        <v>289</v>
      </c>
      <c r="F118" s="58"/>
      <c r="G118" s="195" t="s">
        <v>890</v>
      </c>
      <c r="H118" s="465" t="s">
        <v>673</v>
      </c>
      <c r="J118" s="346"/>
    </row>
    <row r="119" spans="1:10" ht="28.5" customHeight="1">
      <c r="A119" s="669">
        <v>81</v>
      </c>
      <c r="B119" s="49" t="s">
        <v>664</v>
      </c>
      <c r="C119" s="11">
        <v>1134</v>
      </c>
      <c r="D119" s="80">
        <v>6000</v>
      </c>
      <c r="E119" s="18" t="s">
        <v>289</v>
      </c>
      <c r="F119" s="80"/>
      <c r="G119" s="171" t="s">
        <v>890</v>
      </c>
      <c r="H119" s="460" t="s">
        <v>695</v>
      </c>
      <c r="I119" s="423"/>
      <c r="J119" s="28"/>
    </row>
    <row r="120" spans="1:10" ht="18.75" customHeight="1">
      <c r="A120" s="669">
        <v>82</v>
      </c>
      <c r="B120" s="153" t="s">
        <v>548</v>
      </c>
      <c r="C120" s="11">
        <v>1134</v>
      </c>
      <c r="D120" s="80">
        <v>98000</v>
      </c>
      <c r="E120" s="18" t="s">
        <v>289</v>
      </c>
      <c r="F120" s="80"/>
      <c r="G120" s="171"/>
      <c r="H120" s="460"/>
      <c r="I120" s="423"/>
      <c r="J120" s="28"/>
    </row>
    <row r="121" spans="1:10" ht="16.5" customHeight="1">
      <c r="A121" s="669">
        <v>83</v>
      </c>
      <c r="B121" s="153" t="s">
        <v>619</v>
      </c>
      <c r="C121" s="25">
        <v>1134</v>
      </c>
      <c r="D121" s="275">
        <v>2000</v>
      </c>
      <c r="E121" s="52" t="s">
        <v>289</v>
      </c>
      <c r="F121" s="58"/>
      <c r="G121" s="171" t="s">
        <v>890</v>
      </c>
      <c r="H121" s="460" t="s">
        <v>701</v>
      </c>
      <c r="I121" s="423"/>
      <c r="J121" s="28"/>
    </row>
    <row r="122" spans="1:10" ht="18" customHeight="1">
      <c r="A122" s="669">
        <v>84</v>
      </c>
      <c r="B122" s="153" t="s">
        <v>545</v>
      </c>
      <c r="C122" s="25">
        <v>1134</v>
      </c>
      <c r="D122" s="275">
        <v>99900</v>
      </c>
      <c r="E122" s="52" t="s">
        <v>289</v>
      </c>
      <c r="F122" s="156"/>
      <c r="G122" s="171"/>
      <c r="H122" s="460"/>
      <c r="I122" s="423"/>
      <c r="J122" s="28"/>
    </row>
    <row r="123" spans="1:10" s="244" customFormat="1" ht="28.5" customHeight="1">
      <c r="A123" s="669">
        <v>85</v>
      </c>
      <c r="B123" s="26" t="s">
        <v>130</v>
      </c>
      <c r="C123" s="25">
        <v>1134</v>
      </c>
      <c r="D123" s="58">
        <v>15000</v>
      </c>
      <c r="E123" s="52" t="s">
        <v>289</v>
      </c>
      <c r="F123" s="156"/>
      <c r="G123" s="171" t="s">
        <v>890</v>
      </c>
      <c r="H123" s="460" t="s">
        <v>704</v>
      </c>
      <c r="I123" s="402"/>
      <c r="J123" s="515"/>
    </row>
    <row r="124" spans="1:10" s="317" customFormat="1" ht="30" customHeight="1">
      <c r="A124" s="669">
        <v>86</v>
      </c>
      <c r="B124" s="49" t="s">
        <v>525</v>
      </c>
      <c r="C124" s="25">
        <v>1134</v>
      </c>
      <c r="D124" s="275">
        <v>50000</v>
      </c>
      <c r="E124" s="52" t="s">
        <v>289</v>
      </c>
      <c r="F124" s="58"/>
      <c r="G124" s="195" t="s">
        <v>890</v>
      </c>
      <c r="H124" s="462" t="s">
        <v>435</v>
      </c>
      <c r="I124" s="614"/>
      <c r="J124" s="401"/>
    </row>
    <row r="125" spans="1:10" s="317" customFormat="1" ht="31.5" customHeight="1">
      <c r="A125" s="669">
        <v>87</v>
      </c>
      <c r="B125" s="49" t="s">
        <v>455</v>
      </c>
      <c r="C125" s="25">
        <v>1134</v>
      </c>
      <c r="D125" s="275">
        <v>50000</v>
      </c>
      <c r="E125" s="52" t="s">
        <v>289</v>
      </c>
      <c r="F125" s="58"/>
      <c r="G125" s="195"/>
      <c r="H125" s="462"/>
      <c r="I125" s="614"/>
      <c r="J125" s="401"/>
    </row>
    <row r="126" spans="1:10" s="317" customFormat="1" ht="21" customHeight="1">
      <c r="A126" s="669">
        <v>88</v>
      </c>
      <c r="B126" s="49" t="s">
        <v>546</v>
      </c>
      <c r="C126" s="25">
        <v>1134</v>
      </c>
      <c r="D126" s="275">
        <v>99900</v>
      </c>
      <c r="E126" s="52" t="s">
        <v>289</v>
      </c>
      <c r="F126" s="58"/>
      <c r="G126" s="195"/>
      <c r="H126" s="462"/>
      <c r="I126" s="614"/>
      <c r="J126" s="401"/>
    </row>
    <row r="127" spans="1:10" s="317" customFormat="1" ht="34.5" customHeight="1">
      <c r="A127" s="669">
        <v>89</v>
      </c>
      <c r="B127" s="49" t="s">
        <v>449</v>
      </c>
      <c r="C127" s="25">
        <v>1134</v>
      </c>
      <c r="D127" s="275">
        <v>50000</v>
      </c>
      <c r="E127" s="52" t="s">
        <v>289</v>
      </c>
      <c r="F127" s="58"/>
      <c r="G127" s="195"/>
      <c r="H127" s="462"/>
      <c r="I127" s="614"/>
      <c r="J127" s="401"/>
    </row>
    <row r="128" spans="1:10" s="317" customFormat="1" ht="31.5" customHeight="1">
      <c r="A128" s="669">
        <v>90</v>
      </c>
      <c r="B128" s="49" t="s">
        <v>450</v>
      </c>
      <c r="C128" s="25">
        <v>1134</v>
      </c>
      <c r="D128" s="275">
        <v>50000</v>
      </c>
      <c r="E128" s="52" t="s">
        <v>289</v>
      </c>
      <c r="F128" s="58"/>
      <c r="G128" s="195"/>
      <c r="H128" s="462"/>
      <c r="I128" s="614"/>
      <c r="J128" s="401"/>
    </row>
    <row r="129" spans="1:10" s="317" customFormat="1" ht="24.75" customHeight="1">
      <c r="A129" s="669">
        <v>91</v>
      </c>
      <c r="B129" s="49" t="s">
        <v>428</v>
      </c>
      <c r="C129" s="25">
        <v>1134</v>
      </c>
      <c r="D129" s="275">
        <v>3000</v>
      </c>
      <c r="E129" s="52" t="s">
        <v>289</v>
      </c>
      <c r="F129" s="58"/>
      <c r="G129" s="195" t="s">
        <v>890</v>
      </c>
      <c r="H129" s="462"/>
      <c r="I129" s="614"/>
      <c r="J129" s="401"/>
    </row>
    <row r="130" spans="1:10" s="317" customFormat="1" ht="12.75" customHeight="1">
      <c r="A130" s="669">
        <v>92</v>
      </c>
      <c r="B130" s="49" t="s">
        <v>16</v>
      </c>
      <c r="C130" s="25">
        <v>1134</v>
      </c>
      <c r="D130" s="275">
        <v>600</v>
      </c>
      <c r="E130" s="52" t="s">
        <v>289</v>
      </c>
      <c r="F130" s="58">
        <v>567.14</v>
      </c>
      <c r="G130" s="195" t="s">
        <v>890</v>
      </c>
      <c r="H130" s="462"/>
      <c r="I130" s="614"/>
      <c r="J130" s="401"/>
    </row>
    <row r="131" spans="1:10" s="244" customFormat="1" ht="21" customHeight="1">
      <c r="A131" s="669">
        <v>93</v>
      </c>
      <c r="B131" s="26" t="s">
        <v>523</v>
      </c>
      <c r="C131" s="25">
        <v>1134</v>
      </c>
      <c r="D131" s="58">
        <v>2000</v>
      </c>
      <c r="E131" s="52" t="s">
        <v>289</v>
      </c>
      <c r="F131" s="156"/>
      <c r="G131" s="171" t="s">
        <v>890</v>
      </c>
      <c r="H131" s="460" t="s">
        <v>687</v>
      </c>
      <c r="I131" s="358"/>
      <c r="J131" s="249"/>
    </row>
    <row r="132" spans="1:10" s="244" customFormat="1" ht="21.75" customHeight="1">
      <c r="A132" s="669">
        <v>94</v>
      </c>
      <c r="B132" s="26" t="s">
        <v>92</v>
      </c>
      <c r="C132" s="25">
        <v>1134</v>
      </c>
      <c r="D132" s="58">
        <v>20000</v>
      </c>
      <c r="E132" s="52" t="s">
        <v>289</v>
      </c>
      <c r="F132" s="156"/>
      <c r="G132" s="377" t="s">
        <v>890</v>
      </c>
      <c r="H132" s="18" t="s">
        <v>705</v>
      </c>
      <c r="I132" s="395"/>
      <c r="J132" s="249"/>
    </row>
    <row r="133" spans="1:10" s="244" customFormat="1" ht="27" customHeight="1">
      <c r="A133" s="669">
        <v>95</v>
      </c>
      <c r="B133" s="26" t="s">
        <v>451</v>
      </c>
      <c r="C133" s="25">
        <v>1134</v>
      </c>
      <c r="D133" s="58">
        <v>99000</v>
      </c>
      <c r="E133" s="52" t="s">
        <v>289</v>
      </c>
      <c r="F133" s="58"/>
      <c r="G133" s="195" t="s">
        <v>888</v>
      </c>
      <c r="H133" s="465" t="s">
        <v>682</v>
      </c>
      <c r="I133" s="395"/>
      <c r="J133" s="249"/>
    </row>
    <row r="134" spans="1:10" s="244" customFormat="1" ht="24.75" customHeight="1">
      <c r="A134" s="669">
        <v>96</v>
      </c>
      <c r="B134" s="26" t="s">
        <v>129</v>
      </c>
      <c r="C134" s="25">
        <v>1134</v>
      </c>
      <c r="D134" s="58">
        <v>50000</v>
      </c>
      <c r="E134" s="52" t="s">
        <v>289</v>
      </c>
      <c r="F134" s="58"/>
      <c r="G134" s="171" t="s">
        <v>890</v>
      </c>
      <c r="H134" s="465" t="s">
        <v>683</v>
      </c>
      <c r="I134" s="395"/>
      <c r="J134" s="249"/>
    </row>
    <row r="135" spans="1:10" s="244" customFormat="1" ht="24.75" customHeight="1">
      <c r="A135" s="669">
        <v>97</v>
      </c>
      <c r="B135" s="26" t="s">
        <v>453</v>
      </c>
      <c r="C135" s="25">
        <v>1134</v>
      </c>
      <c r="D135" s="58">
        <v>99900</v>
      </c>
      <c r="E135" s="52" t="s">
        <v>289</v>
      </c>
      <c r="F135" s="58"/>
      <c r="G135" s="171"/>
      <c r="H135" s="465"/>
      <c r="I135" s="395"/>
      <c r="J135" s="249"/>
    </row>
    <row r="136" spans="1:10" s="244" customFormat="1" ht="24.75" customHeight="1">
      <c r="A136" s="669">
        <v>98</v>
      </c>
      <c r="B136" s="26" t="s">
        <v>544</v>
      </c>
      <c r="C136" s="25">
        <v>1134</v>
      </c>
      <c r="D136" s="58">
        <v>99000</v>
      </c>
      <c r="E136" s="52" t="s">
        <v>289</v>
      </c>
      <c r="F136" s="58"/>
      <c r="G136" s="171"/>
      <c r="H136" s="465"/>
      <c r="I136" s="395"/>
      <c r="J136" s="249"/>
    </row>
    <row r="137" spans="1:10" ht="33" customHeight="1">
      <c r="A137" s="669">
        <v>99</v>
      </c>
      <c r="B137" s="26" t="s">
        <v>452</v>
      </c>
      <c r="C137" s="25">
        <v>1134</v>
      </c>
      <c r="D137" s="275">
        <v>96000</v>
      </c>
      <c r="E137" s="52" t="s">
        <v>289</v>
      </c>
      <c r="F137" s="58">
        <v>96000</v>
      </c>
      <c r="G137" s="195" t="s">
        <v>436</v>
      </c>
      <c r="H137" s="465" t="s">
        <v>729</v>
      </c>
      <c r="J137" s="347"/>
    </row>
    <row r="138" spans="1:10" s="244" customFormat="1" ht="22.5" customHeight="1">
      <c r="A138" s="669">
        <v>100</v>
      </c>
      <c r="B138" s="26" t="s">
        <v>550</v>
      </c>
      <c r="C138" s="25">
        <v>1134</v>
      </c>
      <c r="D138" s="517">
        <v>26983</v>
      </c>
      <c r="E138" s="18" t="s">
        <v>289</v>
      </c>
      <c r="F138" s="517"/>
      <c r="G138" s="171"/>
      <c r="H138" s="460" t="s">
        <v>695</v>
      </c>
      <c r="I138" s="395" t="s">
        <v>551</v>
      </c>
      <c r="J138" s="249"/>
    </row>
    <row r="139" spans="1:10" ht="26.25" customHeight="1" hidden="1">
      <c r="A139" s="30"/>
      <c r="B139" s="279" t="s">
        <v>431</v>
      </c>
      <c r="C139" s="124">
        <v>1134</v>
      </c>
      <c r="D139" s="270">
        <f>SUM(D81:D137)</f>
        <v>2826577</v>
      </c>
      <c r="E139" s="480" t="s">
        <v>289</v>
      </c>
      <c r="F139" s="126">
        <f>SUM(F81:F137)</f>
        <v>807358.2799999999</v>
      </c>
      <c r="G139" s="642"/>
      <c r="H139" s="596"/>
      <c r="I139" s="347"/>
      <c r="J139" s="391"/>
    </row>
    <row r="140" spans="1:10" ht="26.25" customHeight="1" hidden="1">
      <c r="A140" s="30"/>
      <c r="B140" s="668" t="s">
        <v>430</v>
      </c>
      <c r="C140" s="107">
        <v>1134</v>
      </c>
      <c r="D140" s="272">
        <f>SUM(D79,D80,D138)</f>
        <v>4703733.1</v>
      </c>
      <c r="E140" s="108" t="s">
        <v>289</v>
      </c>
      <c r="F140" s="117">
        <f>SUM(F79)</f>
        <v>0</v>
      </c>
      <c r="G140" s="97"/>
      <c r="H140" s="635"/>
      <c r="I140" s="347"/>
      <c r="J140" s="391"/>
    </row>
    <row r="141" spans="1:10" ht="26.25" customHeight="1" hidden="1" thickBot="1">
      <c r="A141" s="30"/>
      <c r="B141" s="643" t="s">
        <v>1133</v>
      </c>
      <c r="C141" s="602">
        <v>1134</v>
      </c>
      <c r="D141" s="268">
        <f>SUM(D139:D140)</f>
        <v>7530310.1</v>
      </c>
      <c r="E141" s="138" t="s">
        <v>289</v>
      </c>
      <c r="F141" s="139">
        <f>SUM(F139:F140)</f>
        <v>807358.2799999999</v>
      </c>
      <c r="G141" s="644"/>
      <c r="H141" s="599"/>
      <c r="I141" s="347"/>
      <c r="J141" s="391"/>
    </row>
    <row r="142" spans="1:8" ht="26.25" customHeight="1" hidden="1">
      <c r="A142" s="30"/>
      <c r="B142" s="658" t="s">
        <v>623</v>
      </c>
      <c r="C142" s="659">
        <v>1134</v>
      </c>
      <c r="D142" s="660">
        <f>SUM(D143:D145)</f>
        <v>23884966.9</v>
      </c>
      <c r="E142" s="661" t="s">
        <v>289</v>
      </c>
      <c r="F142" s="650">
        <f>SUM(F144:F145)</f>
        <v>671700</v>
      </c>
      <c r="G142" s="662"/>
      <c r="H142" s="596"/>
    </row>
    <row r="143" spans="1:8" ht="21.75" customHeight="1" hidden="1">
      <c r="A143" s="30"/>
      <c r="B143" s="667" t="s">
        <v>983</v>
      </c>
      <c r="C143" s="11">
        <v>1134</v>
      </c>
      <c r="D143" s="260">
        <v>23213266.9</v>
      </c>
      <c r="E143" s="18" t="s">
        <v>289</v>
      </c>
      <c r="F143" s="7"/>
      <c r="G143" s="21"/>
      <c r="H143" s="597"/>
    </row>
    <row r="144" spans="1:8" ht="26.25" customHeight="1" hidden="1">
      <c r="A144" s="30"/>
      <c r="B144" s="664" t="s">
        <v>604</v>
      </c>
      <c r="C144" s="11">
        <v>1134</v>
      </c>
      <c r="D144" s="260">
        <v>341700</v>
      </c>
      <c r="E144" s="18" t="s">
        <v>289</v>
      </c>
      <c r="F144" s="260">
        <v>341700</v>
      </c>
      <c r="G144" s="21" t="s">
        <v>618</v>
      </c>
      <c r="H144" s="597" t="s">
        <v>685</v>
      </c>
    </row>
    <row r="145" spans="1:8" ht="24.75" customHeight="1" hidden="1">
      <c r="A145" s="30"/>
      <c r="B145" s="663" t="s">
        <v>603</v>
      </c>
      <c r="C145" s="11">
        <v>1134</v>
      </c>
      <c r="D145" s="260">
        <v>330000</v>
      </c>
      <c r="E145" s="18" t="s">
        <v>289</v>
      </c>
      <c r="F145" s="375">
        <v>330000</v>
      </c>
      <c r="G145" s="21" t="s">
        <v>437</v>
      </c>
      <c r="H145" s="597" t="s">
        <v>694</v>
      </c>
    </row>
    <row r="146" spans="1:10" ht="29.25" customHeight="1" hidden="1">
      <c r="A146" s="30"/>
      <c r="B146" s="135" t="s">
        <v>432</v>
      </c>
      <c r="C146" s="10">
        <v>1134</v>
      </c>
      <c r="D146" s="384">
        <f>SUM(D139,D144,D145)</f>
        <v>3498277</v>
      </c>
      <c r="E146" s="18" t="s">
        <v>289</v>
      </c>
      <c r="F146" s="7">
        <f>F139+F144+F145</f>
        <v>1479058.2799999998</v>
      </c>
      <c r="G146" s="171"/>
      <c r="H146" s="597"/>
      <c r="I146" s="347">
        <f>D146-F146</f>
        <v>2019218.7200000002</v>
      </c>
      <c r="J146" s="252"/>
    </row>
    <row r="147" spans="1:10" ht="28.5" customHeight="1" hidden="1">
      <c r="A147" s="30"/>
      <c r="B147" s="665" t="s">
        <v>427</v>
      </c>
      <c r="C147" s="10">
        <v>1134</v>
      </c>
      <c r="D147" s="384">
        <f>SUM(D143,D140)</f>
        <v>27917000</v>
      </c>
      <c r="E147" s="18" t="s">
        <v>289</v>
      </c>
      <c r="F147" s="7"/>
      <c r="G147" s="171"/>
      <c r="H147" s="597"/>
      <c r="J147" s="252"/>
    </row>
    <row r="148" spans="1:10" ht="28.5" customHeight="1" hidden="1">
      <c r="A148" s="30"/>
      <c r="B148" s="633" t="s">
        <v>434</v>
      </c>
      <c r="C148" s="107">
        <v>1134</v>
      </c>
      <c r="D148" s="634">
        <f>SUM(D146:D147)</f>
        <v>31415277</v>
      </c>
      <c r="E148" s="108"/>
      <c r="F148" s="117">
        <f>SUM(F146:F147)</f>
        <v>1479058.2799999998</v>
      </c>
      <c r="G148" s="377"/>
      <c r="H148" s="635"/>
      <c r="J148" s="252"/>
    </row>
    <row r="149" spans="1:10" ht="31.5" customHeight="1" hidden="1" thickBot="1">
      <c r="A149" s="30"/>
      <c r="B149" s="137" t="s">
        <v>522</v>
      </c>
      <c r="C149" s="602">
        <v>1134</v>
      </c>
      <c r="D149" s="268">
        <v>4512400</v>
      </c>
      <c r="E149" s="138" t="s">
        <v>289</v>
      </c>
      <c r="F149" s="139"/>
      <c r="G149" s="436"/>
      <c r="H149" s="599"/>
      <c r="I149" s="419">
        <f>D149-D146</f>
        <v>1014123</v>
      </c>
      <c r="J149" s="347"/>
    </row>
    <row r="150" spans="1:10" ht="31.5" customHeight="1" hidden="1" thickBot="1">
      <c r="A150" s="208"/>
      <c r="B150" s="666" t="s">
        <v>426</v>
      </c>
      <c r="C150" s="602">
        <v>1134</v>
      </c>
      <c r="D150" s="268">
        <v>27917000</v>
      </c>
      <c r="E150" s="138" t="s">
        <v>289</v>
      </c>
      <c r="F150" s="139"/>
      <c r="G150" s="436"/>
      <c r="H150" s="599"/>
      <c r="I150" s="419">
        <f>D150-D146</f>
        <v>24418723</v>
      </c>
      <c r="J150" s="347"/>
    </row>
    <row r="151" spans="1:10" ht="31.5" customHeight="1" hidden="1" thickBot="1">
      <c r="A151" s="679"/>
      <c r="B151" s="680" t="s">
        <v>429</v>
      </c>
      <c r="C151" s="659">
        <v>1134</v>
      </c>
      <c r="D151" s="681">
        <f>SUM(D149:D150)</f>
        <v>32429400</v>
      </c>
      <c r="E151" s="108" t="s">
        <v>289</v>
      </c>
      <c r="F151" s="639"/>
      <c r="G151" s="640"/>
      <c r="H151" s="641"/>
      <c r="I151" s="419"/>
      <c r="J151" s="347"/>
    </row>
    <row r="152" spans="1:12" s="29" customFormat="1" ht="21" customHeight="1">
      <c r="A152" s="1806" t="s">
        <v>484</v>
      </c>
      <c r="B152" s="1807"/>
      <c r="C152" s="1807"/>
      <c r="D152" s="1807"/>
      <c r="E152" s="1807"/>
      <c r="F152" s="600"/>
      <c r="G152" s="443"/>
      <c r="H152" s="601"/>
      <c r="L152" s="46"/>
    </row>
    <row r="153" spans="1:12" s="29" customFormat="1" ht="15.75">
      <c r="A153" s="26">
        <v>101</v>
      </c>
      <c r="B153" s="49" t="s">
        <v>226</v>
      </c>
      <c r="C153" s="49">
        <v>1140</v>
      </c>
      <c r="D153" s="497">
        <v>72000</v>
      </c>
      <c r="E153" s="591" t="s">
        <v>289</v>
      </c>
      <c r="F153" s="592">
        <v>72000</v>
      </c>
      <c r="G153" s="15" t="s">
        <v>981</v>
      </c>
      <c r="H153" s="465"/>
      <c r="I153" s="508" t="s">
        <v>717</v>
      </c>
      <c r="L153" s="403"/>
    </row>
    <row r="154" spans="1:12" ht="18" customHeight="1">
      <c r="A154" s="49">
        <v>102</v>
      </c>
      <c r="B154" s="240" t="s">
        <v>227</v>
      </c>
      <c r="C154" s="240">
        <v>1140</v>
      </c>
      <c r="D154" s="82">
        <v>95100</v>
      </c>
      <c r="E154" s="242" t="s">
        <v>289</v>
      </c>
      <c r="F154" s="82">
        <v>20706</v>
      </c>
      <c r="G154" s="171" t="s">
        <v>981</v>
      </c>
      <c r="H154" s="460"/>
      <c r="I154" s="27"/>
      <c r="J154" s="59"/>
      <c r="L154" s="404"/>
    </row>
    <row r="155" spans="1:12" ht="21.75" customHeight="1">
      <c r="A155" s="49">
        <v>103</v>
      </c>
      <c r="B155" s="16" t="s">
        <v>1033</v>
      </c>
      <c r="C155" s="49">
        <v>1140</v>
      </c>
      <c r="D155" s="58">
        <v>632900</v>
      </c>
      <c r="E155" s="52" t="s">
        <v>289</v>
      </c>
      <c r="F155" s="58">
        <v>12438.8</v>
      </c>
      <c r="G155" s="21"/>
      <c r="H155" s="460"/>
      <c r="I155" s="392">
        <v>179308.8</v>
      </c>
      <c r="J155" s="393">
        <v>18</v>
      </c>
      <c r="K155" s="394">
        <v>10816.04</v>
      </c>
      <c r="L155" s="403"/>
    </row>
    <row r="156" spans="1:12" ht="15.75" hidden="1">
      <c r="A156" s="424"/>
      <c r="B156" s="478" t="s">
        <v>1133</v>
      </c>
      <c r="C156" s="479">
        <v>1140</v>
      </c>
      <c r="D156" s="590">
        <f>SUM(D153:D155)</f>
        <v>800000</v>
      </c>
      <c r="E156" s="480" t="s">
        <v>289</v>
      </c>
      <c r="F156" s="379">
        <f>SUM(F153:F155)</f>
        <v>105144.8</v>
      </c>
      <c r="G156" s="424"/>
      <c r="H156" s="510"/>
      <c r="I156" s="520"/>
      <c r="L156" s="405"/>
    </row>
    <row r="157" spans="1:12" ht="16.5" hidden="1" thickBot="1">
      <c r="A157" s="212"/>
      <c r="B157" s="213" t="s">
        <v>1024</v>
      </c>
      <c r="C157" s="233">
        <v>1140</v>
      </c>
      <c r="D157" s="235">
        <v>800000</v>
      </c>
      <c r="E157" s="108" t="s">
        <v>289</v>
      </c>
      <c r="F157" s="160"/>
      <c r="G157" s="442"/>
      <c r="H157" s="458"/>
      <c r="L157" s="406"/>
    </row>
    <row r="158" spans="1:8" s="29" customFormat="1" ht="21.75" customHeight="1">
      <c r="A158" s="1790" t="s">
        <v>485</v>
      </c>
      <c r="B158" s="1766"/>
      <c r="C158" s="1766"/>
      <c r="D158" s="1766"/>
      <c r="E158" s="1766"/>
      <c r="F158" s="223"/>
      <c r="G158" s="443"/>
      <c r="H158" s="459"/>
    </row>
    <row r="159" spans="1:10" s="35" customFormat="1" ht="24.75" customHeight="1">
      <c r="A159" s="118">
        <v>104</v>
      </c>
      <c r="B159" s="12" t="s">
        <v>228</v>
      </c>
      <c r="C159" s="118">
        <v>1161</v>
      </c>
      <c r="D159" s="161">
        <v>99900</v>
      </c>
      <c r="E159" s="108" t="s">
        <v>289</v>
      </c>
      <c r="F159" s="121">
        <v>99900</v>
      </c>
      <c r="G159" s="232" t="s">
        <v>888</v>
      </c>
      <c r="H159" s="645"/>
      <c r="I159" s="33"/>
      <c r="J159" s="34"/>
    </row>
    <row r="160" spans="1:10" s="35" customFormat="1" ht="27.75" customHeight="1" hidden="1">
      <c r="A160" s="12"/>
      <c r="B160" s="478" t="s">
        <v>1133</v>
      </c>
      <c r="C160" s="118">
        <v>1161</v>
      </c>
      <c r="D160" s="610">
        <f>SUM(D159)</f>
        <v>99900</v>
      </c>
      <c r="E160" s="108" t="s">
        <v>289</v>
      </c>
      <c r="F160" s="117">
        <f>SUM(F159)</f>
        <v>99900</v>
      </c>
      <c r="G160" s="11"/>
      <c r="H160" s="465"/>
      <c r="I160" s="33"/>
      <c r="J160" s="34"/>
    </row>
    <row r="161" spans="1:10" s="35" customFormat="1" ht="27.75" customHeight="1" hidden="1">
      <c r="A161" s="12"/>
      <c r="B161" s="646" t="s">
        <v>623</v>
      </c>
      <c r="C161" s="118">
        <v>1161</v>
      </c>
      <c r="D161" s="610">
        <f>SUM(D162)</f>
        <v>2250000</v>
      </c>
      <c r="E161" s="108" t="s">
        <v>289</v>
      </c>
      <c r="F161" s="80"/>
      <c r="G161" s="11"/>
      <c r="H161" s="465"/>
      <c r="I161" s="33"/>
      <c r="J161" s="34"/>
    </row>
    <row r="162" spans="1:10" s="35" customFormat="1" ht="42" customHeight="1" hidden="1">
      <c r="A162" s="12"/>
      <c r="B162" s="251" t="s">
        <v>536</v>
      </c>
      <c r="C162" s="118">
        <v>1161</v>
      </c>
      <c r="D162" s="610">
        <v>2250000</v>
      </c>
      <c r="E162" s="108" t="s">
        <v>289</v>
      </c>
      <c r="F162" s="80"/>
      <c r="G162" s="11"/>
      <c r="H162" s="465"/>
      <c r="I162" s="33"/>
      <c r="J162" s="34"/>
    </row>
    <row r="163" spans="1:10" s="35" customFormat="1" ht="27.75" customHeight="1" hidden="1">
      <c r="A163" s="12"/>
      <c r="B163" s="135" t="s">
        <v>1028</v>
      </c>
      <c r="C163" s="12">
        <v>1161</v>
      </c>
      <c r="D163" s="610">
        <f>SUM(D160,D161)</f>
        <v>2349900</v>
      </c>
      <c r="E163" s="18" t="s">
        <v>289</v>
      </c>
      <c r="F163" s="80"/>
      <c r="G163" s="11"/>
      <c r="H163" s="465"/>
      <c r="I163" s="33"/>
      <c r="J163" s="34"/>
    </row>
    <row r="164" spans="1:8" s="39" customFormat="1" ht="16.5" hidden="1" thickBot="1">
      <c r="A164" s="216"/>
      <c r="B164" s="213" t="s">
        <v>1024</v>
      </c>
      <c r="C164" s="239">
        <v>1161</v>
      </c>
      <c r="D164" s="217">
        <v>2350300</v>
      </c>
      <c r="E164" s="108" t="s">
        <v>289</v>
      </c>
      <c r="F164" s="160"/>
      <c r="G164" s="444"/>
      <c r="H164" s="466"/>
    </row>
    <row r="165" spans="1:8" s="39" customFormat="1" ht="24.75" customHeight="1">
      <c r="A165" s="1806" t="s">
        <v>486</v>
      </c>
      <c r="B165" s="1767"/>
      <c r="C165" s="1767"/>
      <c r="D165" s="1767"/>
      <c r="E165" s="1767"/>
      <c r="F165" s="162"/>
      <c r="G165" s="445"/>
      <c r="H165" s="466"/>
    </row>
    <row r="166" spans="1:12" s="40" customFormat="1" ht="32.25" customHeight="1">
      <c r="A166" s="12">
        <v>105</v>
      </c>
      <c r="B166" s="118" t="s">
        <v>229</v>
      </c>
      <c r="C166" s="118">
        <v>1162</v>
      </c>
      <c r="D166" s="172">
        <v>79300</v>
      </c>
      <c r="E166" s="108" t="s">
        <v>289</v>
      </c>
      <c r="F166" s="173">
        <v>3502.86</v>
      </c>
      <c r="G166" s="232" t="s">
        <v>576</v>
      </c>
      <c r="H166" s="465"/>
      <c r="I166" s="27"/>
      <c r="J166" s="27"/>
      <c r="K166" s="27"/>
      <c r="L166" s="35"/>
    </row>
    <row r="167" spans="1:11" s="4" customFormat="1" ht="16.5" customHeight="1" hidden="1">
      <c r="A167" s="171"/>
      <c r="B167" s="176" t="s">
        <v>1133</v>
      </c>
      <c r="C167" s="177">
        <v>1162</v>
      </c>
      <c r="D167" s="126">
        <f>SUM(D166:D166)</f>
        <v>79300</v>
      </c>
      <c r="E167" s="125" t="s">
        <v>289</v>
      </c>
      <c r="F167" s="126">
        <f>SUM(F166)</f>
        <v>3502.86</v>
      </c>
      <c r="G167" s="446"/>
      <c r="H167" s="458"/>
      <c r="I167" s="42"/>
      <c r="J167" s="42"/>
      <c r="K167" s="42"/>
    </row>
    <row r="168" spans="1:8" s="39" customFormat="1" ht="16.5" hidden="1" thickBot="1">
      <c r="A168" s="216"/>
      <c r="B168" s="213" t="s">
        <v>1024</v>
      </c>
      <c r="C168" s="116">
        <v>1162</v>
      </c>
      <c r="D168" s="217">
        <v>79300</v>
      </c>
      <c r="E168" s="108" t="s">
        <v>289</v>
      </c>
      <c r="F168" s="160"/>
      <c r="G168" s="444"/>
      <c r="H168" s="466"/>
    </row>
    <row r="169" spans="1:11" s="4" customFormat="1" ht="21.75" customHeight="1">
      <c r="A169" s="1763" t="s">
        <v>487</v>
      </c>
      <c r="B169" s="1763"/>
      <c r="C169" s="1763"/>
      <c r="D169" s="1763"/>
      <c r="E169" s="1763"/>
      <c r="F169" s="174"/>
      <c r="G169" s="447"/>
      <c r="H169" s="458"/>
      <c r="I169" s="42"/>
      <c r="J169" s="42"/>
      <c r="K169" s="42"/>
    </row>
    <row r="170" spans="1:12" s="44" customFormat="1" ht="23.25" customHeight="1">
      <c r="A170" s="114">
        <v>106</v>
      </c>
      <c r="B170" s="12" t="s">
        <v>230</v>
      </c>
      <c r="C170" s="12">
        <v>1163</v>
      </c>
      <c r="D170" s="619">
        <v>80000</v>
      </c>
      <c r="E170" s="18" t="s">
        <v>289</v>
      </c>
      <c r="F170" s="80">
        <v>79946.06</v>
      </c>
      <c r="G170" s="675" t="s">
        <v>888</v>
      </c>
      <c r="H170" s="467"/>
      <c r="I170" s="27"/>
      <c r="J170" s="27"/>
      <c r="K170" s="27"/>
      <c r="L170" s="43"/>
    </row>
    <row r="171" spans="1:12" s="44" customFormat="1" ht="34.5" customHeight="1">
      <c r="A171" s="114"/>
      <c r="B171" s="12" t="s">
        <v>534</v>
      </c>
      <c r="C171" s="12">
        <v>1163</v>
      </c>
      <c r="D171" s="619">
        <v>70000</v>
      </c>
      <c r="E171" s="18" t="s">
        <v>289</v>
      </c>
      <c r="F171" s="80">
        <v>21296.54</v>
      </c>
      <c r="G171" s="675"/>
      <c r="H171" s="467"/>
      <c r="I171" s="27"/>
      <c r="J171" s="27"/>
      <c r="K171" s="27"/>
      <c r="L171" s="43"/>
    </row>
    <row r="172" spans="1:12" s="44" customFormat="1" ht="45.75" customHeight="1">
      <c r="A172" s="114"/>
      <c r="B172" s="12" t="s">
        <v>530</v>
      </c>
      <c r="C172" s="12">
        <v>1163</v>
      </c>
      <c r="D172" s="676">
        <v>1080</v>
      </c>
      <c r="E172" s="18" t="s">
        <v>289</v>
      </c>
      <c r="F172" s="413"/>
      <c r="G172" s="677"/>
      <c r="H172" s="467"/>
      <c r="I172" s="27"/>
      <c r="J172" s="27"/>
      <c r="K172" s="27"/>
      <c r="L172" s="43"/>
    </row>
    <row r="173" spans="1:11" s="29" customFormat="1" ht="15.75" hidden="1">
      <c r="A173" s="180"/>
      <c r="B173" s="512" t="s">
        <v>1133</v>
      </c>
      <c r="C173" s="674">
        <v>1163</v>
      </c>
      <c r="D173" s="379">
        <f>SUM(D170:D172)</f>
        <v>151080</v>
      </c>
      <c r="E173" s="480" t="s">
        <v>289</v>
      </c>
      <c r="F173" s="379">
        <f>SUM(F170)</f>
        <v>79946.06</v>
      </c>
      <c r="G173" s="647"/>
      <c r="H173" s="459"/>
      <c r="I173" s="46"/>
      <c r="J173" s="47"/>
      <c r="K173" s="46"/>
    </row>
    <row r="174" spans="1:11" s="29" customFormat="1" ht="15.75" hidden="1">
      <c r="A174" s="180"/>
      <c r="B174" s="646" t="s">
        <v>623</v>
      </c>
      <c r="C174" s="5">
        <v>1163</v>
      </c>
      <c r="D174" s="379">
        <f>SUM(D175)</f>
        <v>1700000</v>
      </c>
      <c r="E174" s="18" t="s">
        <v>289</v>
      </c>
      <c r="F174" s="379"/>
      <c r="G174" s="647"/>
      <c r="H174" s="459"/>
      <c r="I174" s="46"/>
      <c r="J174" s="47"/>
      <c r="K174" s="46"/>
    </row>
    <row r="175" spans="1:11" s="29" customFormat="1" ht="31.5" customHeight="1" hidden="1">
      <c r="A175" s="180"/>
      <c r="B175" s="21" t="s">
        <v>537</v>
      </c>
      <c r="C175" s="606">
        <v>1163</v>
      </c>
      <c r="D175" s="379">
        <v>1700000</v>
      </c>
      <c r="E175" s="18" t="s">
        <v>289</v>
      </c>
      <c r="F175" s="379"/>
      <c r="G175" s="647"/>
      <c r="H175" s="459"/>
      <c r="I175" s="46"/>
      <c r="J175" s="47"/>
      <c r="K175" s="46"/>
    </row>
    <row r="176" spans="1:11" s="29" customFormat="1" ht="15.75" hidden="1">
      <c r="A176" s="180"/>
      <c r="B176" s="135" t="s">
        <v>1028</v>
      </c>
      <c r="C176" s="606"/>
      <c r="D176" s="379">
        <f>SUM(D173,D175)</f>
        <v>1851080</v>
      </c>
      <c r="E176" s="18" t="s">
        <v>289</v>
      </c>
      <c r="F176" s="379"/>
      <c r="G176" s="647"/>
      <c r="H176" s="459"/>
      <c r="I176" s="46"/>
      <c r="J176" s="47"/>
      <c r="K176" s="46"/>
    </row>
    <row r="177" spans="1:8" s="39" customFormat="1" ht="15.75" hidden="1">
      <c r="A177" s="12"/>
      <c r="B177" s="304" t="s">
        <v>1024</v>
      </c>
      <c r="C177" s="5">
        <v>1163</v>
      </c>
      <c r="D177" s="38">
        <v>1852000</v>
      </c>
      <c r="E177" s="18" t="s">
        <v>289</v>
      </c>
      <c r="F177" s="80"/>
      <c r="G177" s="450"/>
      <c r="H177" s="466"/>
    </row>
    <row r="178" spans="1:8" ht="23.25" customHeight="1">
      <c r="A178" s="1790" t="s">
        <v>488</v>
      </c>
      <c r="B178" s="1790"/>
      <c r="C178" s="1790"/>
      <c r="D178" s="1790"/>
      <c r="E178" s="1790"/>
      <c r="F178" s="417"/>
      <c r="G178" s="433"/>
      <c r="H178" s="458"/>
    </row>
    <row r="179" spans="1:8" ht="30" customHeight="1">
      <c r="A179" s="11">
        <v>107</v>
      </c>
      <c r="B179" s="20" t="s">
        <v>231</v>
      </c>
      <c r="C179" s="21">
        <v>1165</v>
      </c>
      <c r="D179" s="80">
        <v>62132.4</v>
      </c>
      <c r="E179" s="18" t="s">
        <v>289</v>
      </c>
      <c r="F179" s="80">
        <v>5108.4</v>
      </c>
      <c r="G179" s="15" t="s">
        <v>888</v>
      </c>
      <c r="H179" s="465"/>
    </row>
    <row r="180" spans="1:8" ht="15.75">
      <c r="A180" s="11">
        <v>108</v>
      </c>
      <c r="B180" s="12" t="s">
        <v>232</v>
      </c>
      <c r="C180" s="21">
        <v>1165</v>
      </c>
      <c r="D180" s="81">
        <v>24477.96</v>
      </c>
      <c r="E180" s="18" t="s">
        <v>289</v>
      </c>
      <c r="F180" s="81">
        <v>2039.83</v>
      </c>
      <c r="G180" s="15" t="s">
        <v>888</v>
      </c>
      <c r="H180" s="465"/>
    </row>
    <row r="181" spans="1:10" ht="21" customHeight="1">
      <c r="A181" s="11">
        <v>109</v>
      </c>
      <c r="B181" s="243" t="s">
        <v>233</v>
      </c>
      <c r="C181" s="243">
        <v>1165</v>
      </c>
      <c r="D181" s="81">
        <v>22161.36</v>
      </c>
      <c r="E181" s="18" t="s">
        <v>289</v>
      </c>
      <c r="F181" s="81">
        <v>1290</v>
      </c>
      <c r="G181" s="15" t="s">
        <v>888</v>
      </c>
      <c r="H181" s="465"/>
      <c r="I181">
        <v>1609.5</v>
      </c>
      <c r="J181">
        <v>3870</v>
      </c>
    </row>
    <row r="182" spans="1:8" ht="19.5" customHeight="1">
      <c r="A182" s="11">
        <v>110</v>
      </c>
      <c r="B182" s="12" t="s">
        <v>392</v>
      </c>
      <c r="C182" s="21">
        <v>1165</v>
      </c>
      <c r="D182" s="80">
        <v>35678.4</v>
      </c>
      <c r="E182" s="18" t="s">
        <v>289</v>
      </c>
      <c r="F182" s="80">
        <v>2039.83</v>
      </c>
      <c r="G182" s="15" t="s">
        <v>888</v>
      </c>
      <c r="H182" s="465"/>
    </row>
    <row r="183" spans="1:8" ht="29.25" customHeight="1">
      <c r="A183" s="11">
        <v>111</v>
      </c>
      <c r="B183" s="243" t="s">
        <v>234</v>
      </c>
      <c r="C183" s="243">
        <v>1165</v>
      </c>
      <c r="D183" s="82">
        <v>95292</v>
      </c>
      <c r="E183" s="18" t="s">
        <v>289</v>
      </c>
      <c r="F183" s="80"/>
      <c r="G183" s="15"/>
      <c r="H183" s="465"/>
    </row>
    <row r="184" spans="1:8" ht="33" customHeight="1">
      <c r="A184" s="11">
        <v>112</v>
      </c>
      <c r="B184" s="243" t="s">
        <v>235</v>
      </c>
      <c r="C184" s="243">
        <v>1165</v>
      </c>
      <c r="D184" s="82">
        <v>80000</v>
      </c>
      <c r="E184" s="18" t="s">
        <v>289</v>
      </c>
      <c r="F184" s="48"/>
      <c r="G184" s="377"/>
      <c r="H184" s="460"/>
    </row>
    <row r="185" spans="1:8" ht="31.5" customHeight="1">
      <c r="A185" s="11">
        <v>113</v>
      </c>
      <c r="B185" s="118" t="s">
        <v>236</v>
      </c>
      <c r="C185" s="97">
        <v>1165</v>
      </c>
      <c r="D185" s="121">
        <v>13000</v>
      </c>
      <c r="E185" s="108" t="s">
        <v>289</v>
      </c>
      <c r="F185" s="185"/>
      <c r="G185" s="15"/>
      <c r="H185" s="458"/>
    </row>
    <row r="186" spans="1:8" ht="19.5" customHeight="1" hidden="1">
      <c r="A186" s="30"/>
      <c r="B186" s="254" t="s">
        <v>1133</v>
      </c>
      <c r="C186" s="124">
        <v>1165</v>
      </c>
      <c r="D186" s="126">
        <f>SUM(D179:D185)</f>
        <v>332742.12</v>
      </c>
      <c r="E186" s="125" t="s">
        <v>289</v>
      </c>
      <c r="F186" s="126">
        <f>SUM(F179:F185)</f>
        <v>10478.06</v>
      </c>
      <c r="G186" s="441"/>
      <c r="H186" s="458"/>
    </row>
    <row r="187" spans="1:8" s="39" customFormat="1" ht="25.5" customHeight="1" hidden="1" thickBot="1">
      <c r="A187" s="114"/>
      <c r="B187" s="137" t="s">
        <v>1024</v>
      </c>
      <c r="C187" s="179">
        <v>1165</v>
      </c>
      <c r="D187" s="169">
        <v>352000</v>
      </c>
      <c r="E187" s="138" t="s">
        <v>289</v>
      </c>
      <c r="F187" s="160"/>
      <c r="G187" s="444"/>
      <c r="H187" s="466"/>
    </row>
    <row r="188" spans="1:10" s="4" customFormat="1" ht="25.5" customHeight="1">
      <c r="A188" s="1803" t="s">
        <v>489</v>
      </c>
      <c r="B188" s="1804"/>
      <c r="C188" s="1804"/>
      <c r="D188" s="1804"/>
      <c r="E188" s="1805"/>
      <c r="F188" s="92"/>
      <c r="G188" s="451"/>
      <c r="H188" s="458"/>
      <c r="I188" s="42"/>
      <c r="J188" s="42"/>
    </row>
    <row r="189" spans="1:10" s="4" customFormat="1" ht="22.5" customHeight="1">
      <c r="A189" s="25">
        <v>114</v>
      </c>
      <c r="B189" s="49" t="s">
        <v>237</v>
      </c>
      <c r="C189" s="25">
        <v>1172</v>
      </c>
      <c r="D189" s="275">
        <v>10000</v>
      </c>
      <c r="E189" s="52" t="s">
        <v>289</v>
      </c>
      <c r="F189" s="58"/>
      <c r="G189" s="171"/>
      <c r="H189" s="460"/>
      <c r="I189" s="42"/>
      <c r="J189" s="42"/>
    </row>
    <row r="190" spans="1:10" s="4" customFormat="1" ht="22.5" customHeight="1" thickBot="1">
      <c r="A190" s="25">
        <v>115</v>
      </c>
      <c r="B190" s="188" t="s">
        <v>238</v>
      </c>
      <c r="C190" s="196">
        <v>1172</v>
      </c>
      <c r="D190" s="276">
        <v>30000</v>
      </c>
      <c r="E190" s="155" t="s">
        <v>289</v>
      </c>
      <c r="F190" s="191"/>
      <c r="G190" s="377"/>
      <c r="H190" s="460"/>
      <c r="I190" s="42"/>
      <c r="J190" s="42"/>
    </row>
    <row r="191" spans="1:10" s="4" customFormat="1" ht="22.5" customHeight="1" hidden="1">
      <c r="A191" s="93"/>
      <c r="B191" s="192" t="s">
        <v>1133</v>
      </c>
      <c r="C191" s="193">
        <v>1172</v>
      </c>
      <c r="D191" s="277">
        <f>SUM(D189:D190)</f>
        <v>40000</v>
      </c>
      <c r="E191" s="194" t="s">
        <v>289</v>
      </c>
      <c r="F191" s="166">
        <f>SUM(F189:F190)</f>
        <v>0</v>
      </c>
      <c r="G191" s="434"/>
      <c r="H191" s="460"/>
      <c r="I191" s="42"/>
      <c r="J191" s="42"/>
    </row>
    <row r="192" spans="1:8" s="39" customFormat="1" ht="23.25" customHeight="1" hidden="1" thickBot="1">
      <c r="A192" s="216"/>
      <c r="B192" s="213" t="s">
        <v>1024</v>
      </c>
      <c r="C192" s="116">
        <v>1172</v>
      </c>
      <c r="D192" s="217">
        <v>40000</v>
      </c>
      <c r="E192" s="108" t="s">
        <v>289</v>
      </c>
      <c r="F192" s="121"/>
      <c r="G192" s="452"/>
      <c r="H192" s="466"/>
    </row>
    <row r="193" spans="1:8" s="4" customFormat="1" ht="28.5" customHeight="1">
      <c r="A193" s="1764" t="s">
        <v>600</v>
      </c>
      <c r="B193" s="1764"/>
      <c r="C193" s="1764"/>
      <c r="D193" s="1764"/>
      <c r="E193" s="1764"/>
      <c r="F193" s="219"/>
      <c r="G193" s="453"/>
      <c r="H193" s="460"/>
    </row>
    <row r="194" spans="1:10" s="35" customFormat="1" ht="27.75" customHeight="1">
      <c r="A194" s="26">
        <v>116</v>
      </c>
      <c r="B194" s="188" t="s">
        <v>239</v>
      </c>
      <c r="C194" s="196">
        <v>1350</v>
      </c>
      <c r="D194" s="581"/>
      <c r="E194" s="582" t="s">
        <v>289</v>
      </c>
      <c r="F194" s="583"/>
      <c r="G194" s="377"/>
      <c r="H194" s="460"/>
      <c r="I194" s="623"/>
      <c r="J194" s="623"/>
    </row>
    <row r="195" spans="1:10" s="35" customFormat="1" ht="27.75" customHeight="1" thickBot="1">
      <c r="A195" s="195">
        <v>117</v>
      </c>
      <c r="B195" s="49" t="s">
        <v>642</v>
      </c>
      <c r="C195" s="196">
        <v>1350</v>
      </c>
      <c r="D195" s="197"/>
      <c r="E195" s="155" t="s">
        <v>289</v>
      </c>
      <c r="F195" s="198"/>
      <c r="G195" s="171"/>
      <c r="H195" s="460"/>
      <c r="I195" s="624"/>
      <c r="J195" s="625"/>
    </row>
    <row r="196" spans="1:10" s="39" customFormat="1" ht="15.75" hidden="1">
      <c r="A196" s="195"/>
      <c r="B196" s="199" t="s">
        <v>1133</v>
      </c>
      <c r="C196" s="200">
        <v>1350</v>
      </c>
      <c r="D196" s="147">
        <f>SUM(D194:D195)</f>
        <v>0</v>
      </c>
      <c r="E196" s="362" t="s">
        <v>289</v>
      </c>
      <c r="F196" s="361">
        <f>SUM(F194,F195)</f>
        <v>0</v>
      </c>
      <c r="G196" s="454"/>
      <c r="H196" s="462"/>
      <c r="I196" s="386"/>
      <c r="J196" s="370"/>
    </row>
    <row r="197" spans="1:8" s="39" customFormat="1" ht="17.25" customHeight="1" hidden="1" thickBot="1">
      <c r="A197" s="236"/>
      <c r="B197" s="213" t="s">
        <v>1024</v>
      </c>
      <c r="C197" s="225">
        <v>1350</v>
      </c>
      <c r="D197" s="237"/>
      <c r="E197" s="155" t="s">
        <v>289</v>
      </c>
      <c r="F197" s="203"/>
      <c r="G197" s="455"/>
      <c r="H197" s="462"/>
    </row>
    <row r="198" spans="1:8" ht="27" customHeight="1">
      <c r="A198" s="1790" t="s">
        <v>601</v>
      </c>
      <c r="B198" s="1765"/>
      <c r="C198" s="1765"/>
      <c r="D198" s="1765"/>
      <c r="E198" s="1765"/>
      <c r="F198" s="214"/>
      <c r="G198" s="453"/>
      <c r="H198" s="460"/>
    </row>
    <row r="199" spans="1:9" ht="15.75">
      <c r="A199" s="21">
        <v>118</v>
      </c>
      <c r="B199" s="12" t="s">
        <v>624</v>
      </c>
      <c r="C199" s="617">
        <v>2110</v>
      </c>
      <c r="D199" s="618">
        <v>99000</v>
      </c>
      <c r="E199" s="18" t="s">
        <v>289</v>
      </c>
      <c r="F199" s="80"/>
      <c r="G199" s="171"/>
      <c r="H199" s="491" t="s">
        <v>102</v>
      </c>
      <c r="I199" s="426" t="s">
        <v>102</v>
      </c>
    </row>
    <row r="200" spans="1:9" ht="15.75">
      <c r="A200" s="21">
        <v>119</v>
      </c>
      <c r="B200" s="21" t="s">
        <v>625</v>
      </c>
      <c r="C200" s="32">
        <v>2110</v>
      </c>
      <c r="D200" s="80">
        <v>15000</v>
      </c>
      <c r="E200" s="18" t="s">
        <v>289</v>
      </c>
      <c r="F200" s="80"/>
      <c r="G200" s="171"/>
      <c r="H200" s="491" t="s">
        <v>103</v>
      </c>
      <c r="I200" s="426" t="s">
        <v>103</v>
      </c>
    </row>
    <row r="201" spans="1:9" ht="15.75">
      <c r="A201" s="21">
        <v>120</v>
      </c>
      <c r="B201" s="12" t="s">
        <v>626</v>
      </c>
      <c r="C201" s="617">
        <v>2110</v>
      </c>
      <c r="D201" s="619">
        <v>70000</v>
      </c>
      <c r="E201" s="18" t="s">
        <v>289</v>
      </c>
      <c r="F201" s="80"/>
      <c r="G201" s="171" t="s">
        <v>890</v>
      </c>
      <c r="H201" s="491" t="s">
        <v>104</v>
      </c>
      <c r="I201" s="426" t="s">
        <v>104</v>
      </c>
    </row>
    <row r="202" spans="1:9" ht="18.75" customHeight="1">
      <c r="A202" s="21">
        <v>121</v>
      </c>
      <c r="B202" s="20" t="s">
        <v>1119</v>
      </c>
      <c r="C202" s="20">
        <v>2110</v>
      </c>
      <c r="D202" s="619">
        <v>50000</v>
      </c>
      <c r="E202" s="52" t="s">
        <v>289</v>
      </c>
      <c r="F202" s="58"/>
      <c r="G202" s="171"/>
      <c r="H202" s="492" t="s">
        <v>708</v>
      </c>
      <c r="I202" s="427"/>
    </row>
    <row r="203" spans="1:9" ht="18.75" customHeight="1">
      <c r="A203" s="21">
        <v>122</v>
      </c>
      <c r="B203" s="49" t="s">
        <v>1070</v>
      </c>
      <c r="C203" s="49">
        <v>2110</v>
      </c>
      <c r="D203" s="58">
        <v>90000</v>
      </c>
      <c r="E203" s="52" t="s">
        <v>289</v>
      </c>
      <c r="F203" s="58"/>
      <c r="G203" s="171"/>
      <c r="H203" s="493" t="s">
        <v>711</v>
      </c>
      <c r="I203" s="427"/>
    </row>
    <row r="204" spans="1:10" ht="25.5" customHeight="1">
      <c r="A204" s="21">
        <v>123</v>
      </c>
      <c r="B204" s="49" t="s">
        <v>101</v>
      </c>
      <c r="C204" s="49">
        <v>2110</v>
      </c>
      <c r="D204" s="58">
        <v>99000</v>
      </c>
      <c r="E204" s="52" t="s">
        <v>289</v>
      </c>
      <c r="F204" s="58">
        <v>3492</v>
      </c>
      <c r="G204" s="171" t="s">
        <v>890</v>
      </c>
      <c r="H204" s="492" t="s">
        <v>105</v>
      </c>
      <c r="I204" s="427" t="s">
        <v>105</v>
      </c>
      <c r="J204" s="256"/>
    </row>
    <row r="205" spans="1:9" ht="18.75" customHeight="1">
      <c r="A205" s="21">
        <v>124</v>
      </c>
      <c r="B205" s="20" t="s">
        <v>106</v>
      </c>
      <c r="C205" s="20">
        <v>2110</v>
      </c>
      <c r="D205" s="619">
        <v>99000</v>
      </c>
      <c r="E205" s="52" t="s">
        <v>289</v>
      </c>
      <c r="F205" s="58"/>
      <c r="G205" s="171"/>
      <c r="H205" s="492" t="s">
        <v>582</v>
      </c>
      <c r="I205" s="427" t="s">
        <v>582</v>
      </c>
    </row>
    <row r="206" spans="1:9" ht="27" customHeight="1">
      <c r="A206" s="21">
        <v>125</v>
      </c>
      <c r="B206" s="49" t="s">
        <v>259</v>
      </c>
      <c r="C206" s="49">
        <v>2110</v>
      </c>
      <c r="D206" s="378">
        <v>99000</v>
      </c>
      <c r="E206" s="52" t="s">
        <v>289</v>
      </c>
      <c r="F206" s="58">
        <v>12006.48</v>
      </c>
      <c r="G206" s="171" t="s">
        <v>890</v>
      </c>
      <c r="H206" s="492" t="s">
        <v>583</v>
      </c>
      <c r="I206" s="427" t="s">
        <v>583</v>
      </c>
    </row>
    <row r="207" spans="1:9" ht="18.75" customHeight="1">
      <c r="A207" s="21">
        <v>126</v>
      </c>
      <c r="B207" s="620" t="s">
        <v>581</v>
      </c>
      <c r="C207" s="20">
        <v>2110</v>
      </c>
      <c r="D207" s="274">
        <v>99000</v>
      </c>
      <c r="E207" s="52" t="s">
        <v>289</v>
      </c>
      <c r="F207" s="156"/>
      <c r="G207" s="377"/>
      <c r="H207" s="492" t="s">
        <v>584</v>
      </c>
      <c r="I207" s="427" t="s">
        <v>584</v>
      </c>
    </row>
    <row r="208" spans="1:9" ht="18.75" customHeight="1">
      <c r="A208" s="21">
        <v>127</v>
      </c>
      <c r="B208" s="250" t="s">
        <v>580</v>
      </c>
      <c r="C208" s="250">
        <v>2110</v>
      </c>
      <c r="D208" s="274">
        <v>90000</v>
      </c>
      <c r="E208" s="155" t="s">
        <v>289</v>
      </c>
      <c r="F208" s="156"/>
      <c r="G208" s="377"/>
      <c r="H208" s="492" t="s">
        <v>585</v>
      </c>
      <c r="I208" s="427" t="s">
        <v>585</v>
      </c>
    </row>
    <row r="209" spans="1:10" ht="18" customHeight="1">
      <c r="A209" s="21">
        <v>128</v>
      </c>
      <c r="B209" s="250" t="s">
        <v>622</v>
      </c>
      <c r="C209" s="250">
        <v>2110</v>
      </c>
      <c r="D209" s="619">
        <v>70000</v>
      </c>
      <c r="E209" s="155" t="s">
        <v>289</v>
      </c>
      <c r="F209" s="58"/>
      <c r="G209" s="377"/>
      <c r="H209" s="460" t="s">
        <v>712</v>
      </c>
      <c r="I209" s="428"/>
      <c r="J209" s="59"/>
    </row>
    <row r="210" spans="1:12" ht="15.75">
      <c r="A210" s="11">
        <v>129</v>
      </c>
      <c r="B210" s="632" t="s">
        <v>23</v>
      </c>
      <c r="C210" s="11">
        <v>2110</v>
      </c>
      <c r="D210" s="378">
        <v>3000</v>
      </c>
      <c r="E210" s="18" t="s">
        <v>289</v>
      </c>
      <c r="F210" s="80"/>
      <c r="G210" s="21"/>
      <c r="H210" s="460"/>
      <c r="I210" s="406"/>
      <c r="J210" s="256"/>
      <c r="K210" s="626"/>
      <c r="L210" s="630"/>
    </row>
    <row r="211" spans="1:10" ht="29.25" customHeight="1">
      <c r="A211" s="21">
        <v>130</v>
      </c>
      <c r="B211" s="153" t="s">
        <v>570</v>
      </c>
      <c r="C211" s="153">
        <v>2110</v>
      </c>
      <c r="D211" s="584">
        <v>60000</v>
      </c>
      <c r="E211" s="369" t="s">
        <v>289</v>
      </c>
      <c r="F211" s="375"/>
      <c r="G211" s="377"/>
      <c r="H211" s="465" t="s">
        <v>709</v>
      </c>
      <c r="I211" s="367" t="s">
        <v>108</v>
      </c>
      <c r="J211" s="59"/>
    </row>
    <row r="212" spans="1:10" ht="24" customHeight="1">
      <c r="A212" s="21">
        <v>131</v>
      </c>
      <c r="B212" s="49" t="s">
        <v>630</v>
      </c>
      <c r="C212" s="49">
        <v>2110</v>
      </c>
      <c r="D212" s="497">
        <v>5000</v>
      </c>
      <c r="E212" s="18" t="s">
        <v>289</v>
      </c>
      <c r="F212" s="58"/>
      <c r="G212" s="171"/>
      <c r="H212" s="460"/>
      <c r="I212" s="428" t="s">
        <v>109</v>
      </c>
      <c r="J212" s="59"/>
    </row>
    <row r="213" spans="1:10" ht="25.5" customHeight="1" hidden="1">
      <c r="A213" s="171">
        <v>131</v>
      </c>
      <c r="B213" s="49" t="s">
        <v>128</v>
      </c>
      <c r="C213" s="49">
        <v>2110</v>
      </c>
      <c r="D213" s="497"/>
      <c r="E213" s="18" t="s">
        <v>289</v>
      </c>
      <c r="F213" s="58"/>
      <c r="G213" s="21"/>
      <c r="H213" s="18" t="s">
        <v>713</v>
      </c>
      <c r="I213" s="27" t="s">
        <v>584</v>
      </c>
      <c r="J213" s="59"/>
    </row>
    <row r="214" spans="1:10" ht="25.5" customHeight="1">
      <c r="A214" s="21">
        <v>132</v>
      </c>
      <c r="B214" s="516" t="s">
        <v>529</v>
      </c>
      <c r="C214" s="49">
        <v>2110</v>
      </c>
      <c r="D214" s="387">
        <v>7986</v>
      </c>
      <c r="E214" s="18" t="s">
        <v>289</v>
      </c>
      <c r="F214" s="517"/>
      <c r="G214" s="21" t="s">
        <v>890</v>
      </c>
      <c r="H214" s="480"/>
      <c r="I214" s="27"/>
      <c r="J214" s="59"/>
    </row>
    <row r="215" spans="1:10" ht="20.25" customHeight="1">
      <c r="A215" s="21">
        <v>133</v>
      </c>
      <c r="B215" s="516" t="s">
        <v>720</v>
      </c>
      <c r="C215" s="49">
        <v>2110</v>
      </c>
      <c r="D215" s="387">
        <v>6604</v>
      </c>
      <c r="E215" s="18" t="s">
        <v>289</v>
      </c>
      <c r="F215" s="517">
        <v>6604</v>
      </c>
      <c r="G215" s="21" t="s">
        <v>890</v>
      </c>
      <c r="H215" s="480"/>
      <c r="I215" s="27" t="s">
        <v>789</v>
      </c>
      <c r="J215" s="59"/>
    </row>
    <row r="216" spans="1:8" ht="15.75" hidden="1">
      <c r="A216" s="424"/>
      <c r="B216" s="512" t="s">
        <v>1133</v>
      </c>
      <c r="C216" s="479">
        <v>2110</v>
      </c>
      <c r="D216" s="379">
        <f>SUM(D199:D215)</f>
        <v>962590</v>
      </c>
      <c r="E216" s="480" t="s">
        <v>289</v>
      </c>
      <c r="F216" s="379">
        <f>SUM(F199:F215)</f>
        <v>22102.48</v>
      </c>
      <c r="G216" s="456"/>
      <c r="H216" s="513"/>
    </row>
    <row r="217" spans="1:8" ht="15.75" hidden="1">
      <c r="A217" s="30"/>
      <c r="B217" s="285" t="s">
        <v>623</v>
      </c>
      <c r="C217" s="10">
        <v>2110</v>
      </c>
      <c r="D217" s="379">
        <f>SUM(D218)</f>
        <v>0</v>
      </c>
      <c r="E217" s="369" t="s">
        <v>289</v>
      </c>
      <c r="F217" s="379"/>
      <c r="G217" s="456"/>
      <c r="H217" s="460"/>
    </row>
    <row r="218" spans="1:8" ht="78" customHeight="1" hidden="1">
      <c r="A218" s="30"/>
      <c r="B218" s="425" t="s">
        <v>950</v>
      </c>
      <c r="C218" s="11">
        <v>2110</v>
      </c>
      <c r="D218" s="499"/>
      <c r="E218" s="369" t="s">
        <v>289</v>
      </c>
      <c r="F218" s="379"/>
      <c r="G218" s="456"/>
      <c r="H218" s="460" t="s">
        <v>105</v>
      </c>
    </row>
    <row r="219" spans="1:8" ht="19.5" customHeight="1" hidden="1">
      <c r="A219" s="30"/>
      <c r="B219" s="135" t="s">
        <v>1028</v>
      </c>
      <c r="C219" s="23">
        <v>2110</v>
      </c>
      <c r="D219" s="379">
        <f>SUM(D217,D216)</f>
        <v>962590</v>
      </c>
      <c r="E219" s="369"/>
      <c r="F219" s="379">
        <f>SUM(F216:F218)</f>
        <v>22102.48</v>
      </c>
      <c r="G219" s="456"/>
      <c r="H219" s="460"/>
    </row>
    <row r="220" spans="1:8" ht="15.75" hidden="1">
      <c r="A220" s="30"/>
      <c r="B220" s="206" t="s">
        <v>1024</v>
      </c>
      <c r="C220" s="23">
        <v>2110</v>
      </c>
      <c r="D220" s="7">
        <v>1500000</v>
      </c>
      <c r="E220" s="18" t="s">
        <v>289</v>
      </c>
      <c r="F220" s="7"/>
      <c r="G220" s="171"/>
      <c r="H220" s="460"/>
    </row>
    <row r="221" spans="1:10" ht="16.5" hidden="1" thickBot="1">
      <c r="A221" s="212"/>
      <c r="B221" s="213" t="s">
        <v>1029</v>
      </c>
      <c r="C221" s="233">
        <v>2110</v>
      </c>
      <c r="D221" s="117">
        <f>SUM(D220-D219)</f>
        <v>537410</v>
      </c>
      <c r="E221" s="108" t="s">
        <v>289</v>
      </c>
      <c r="F221" s="139"/>
      <c r="G221" s="436"/>
      <c r="H221" s="460"/>
      <c r="J221" s="64">
        <f>SUM(D216,D221)</f>
        <v>1500000</v>
      </c>
    </row>
    <row r="222" spans="1:8" ht="25.5" customHeight="1">
      <c r="A222" s="1790" t="s">
        <v>602</v>
      </c>
      <c r="B222" s="1790"/>
      <c r="C222" s="1790"/>
      <c r="D222" s="1790"/>
      <c r="E222" s="1790"/>
      <c r="F222" s="187"/>
      <c r="G222" s="437"/>
      <c r="H222" s="458"/>
    </row>
    <row r="223" spans="1:8" ht="25.5" customHeight="1">
      <c r="A223" s="10"/>
      <c r="B223" s="21" t="s">
        <v>422</v>
      </c>
      <c r="C223" s="11">
        <v>2133</v>
      </c>
      <c r="D223" s="13">
        <v>300000</v>
      </c>
      <c r="E223" s="18" t="s">
        <v>289</v>
      </c>
      <c r="F223" s="23"/>
      <c r="G223" s="9"/>
      <c r="H223" s="458"/>
    </row>
    <row r="224" spans="1:9" ht="38.25">
      <c r="A224" s="11">
        <v>134</v>
      </c>
      <c r="B224" s="97" t="s">
        <v>423</v>
      </c>
      <c r="C224" s="97">
        <v>2133</v>
      </c>
      <c r="D224" s="121">
        <v>237580.25</v>
      </c>
      <c r="E224" s="108" t="s">
        <v>289</v>
      </c>
      <c r="F224" s="121">
        <v>237580.25</v>
      </c>
      <c r="G224" s="377" t="s">
        <v>887</v>
      </c>
      <c r="H224" s="460"/>
      <c r="I224" t="s">
        <v>776</v>
      </c>
    </row>
    <row r="225" spans="1:8" ht="15.75" hidden="1">
      <c r="A225" s="30"/>
      <c r="B225" s="123" t="s">
        <v>1133</v>
      </c>
      <c r="C225" s="146">
        <v>2133</v>
      </c>
      <c r="D225" s="278">
        <f>SUM(D223:D224)</f>
        <v>537580.25</v>
      </c>
      <c r="E225" s="125" t="s">
        <v>289</v>
      </c>
      <c r="F225" s="126">
        <f>SUM(F224:F224)</f>
        <v>237580.25</v>
      </c>
      <c r="G225" s="441"/>
      <c r="H225" s="458"/>
    </row>
    <row r="226" spans="1:8" ht="15.75" hidden="1">
      <c r="A226" s="30"/>
      <c r="B226" s="285" t="s">
        <v>623</v>
      </c>
      <c r="C226" s="11">
        <v>2133</v>
      </c>
      <c r="D226" s="384">
        <f>SUM(D227)</f>
        <v>0</v>
      </c>
      <c r="E226" s="416" t="s">
        <v>289</v>
      </c>
      <c r="F226" s="379">
        <f>SUM(F227)</f>
        <v>0</v>
      </c>
      <c r="G226" s="424"/>
      <c r="H226" s="458"/>
    </row>
    <row r="227" spans="1:8" ht="25.5" hidden="1">
      <c r="A227" s="30"/>
      <c r="B227" s="21" t="s">
        <v>952</v>
      </c>
      <c r="C227" s="11">
        <v>2133</v>
      </c>
      <c r="D227" s="414"/>
      <c r="E227" s="52" t="s">
        <v>289</v>
      </c>
      <c r="F227" s="413"/>
      <c r="G227" s="514" t="s">
        <v>719</v>
      </c>
      <c r="H227" s="458"/>
    </row>
    <row r="228" spans="1:8" ht="15.75" hidden="1">
      <c r="A228" s="30"/>
      <c r="B228" s="135" t="s">
        <v>1028</v>
      </c>
      <c r="C228" s="23">
        <v>2133</v>
      </c>
      <c r="D228" s="381">
        <f>SUM(D225,D226)</f>
        <v>537580.25</v>
      </c>
      <c r="E228" s="52" t="s">
        <v>289</v>
      </c>
      <c r="F228" s="415">
        <f>SUM(F225:F226)</f>
        <v>237580.25</v>
      </c>
      <c r="G228" s="424"/>
      <c r="H228" s="458"/>
    </row>
    <row r="229" spans="1:8" ht="17.25" customHeight="1" hidden="1">
      <c r="A229" s="30"/>
      <c r="B229" s="206" t="s">
        <v>1024</v>
      </c>
      <c r="C229" s="23">
        <v>2133</v>
      </c>
      <c r="D229" s="7">
        <v>1500000</v>
      </c>
      <c r="E229" s="52" t="s">
        <v>289</v>
      </c>
      <c r="F229" s="78"/>
      <c r="G229" s="30"/>
      <c r="H229" s="458"/>
    </row>
    <row r="230" spans="1:8" ht="15.75" hidden="1">
      <c r="A230" s="212"/>
      <c r="B230" s="213" t="s">
        <v>1029</v>
      </c>
      <c r="C230" s="233">
        <v>2133</v>
      </c>
      <c r="D230" s="117">
        <f>SUM(D229-D228)</f>
        <v>962419.75</v>
      </c>
      <c r="E230" s="108" t="s">
        <v>289</v>
      </c>
      <c r="F230" s="117"/>
      <c r="G230" s="377"/>
      <c r="H230" s="460"/>
    </row>
    <row r="231" spans="1:10" ht="22.5" customHeight="1">
      <c r="A231" s="1760" t="s">
        <v>556</v>
      </c>
      <c r="B231" s="1761"/>
      <c r="C231" s="1761"/>
      <c r="D231" s="1761"/>
      <c r="E231" s="1742"/>
      <c r="F231" s="694"/>
      <c r="G231" s="695"/>
      <c r="H231" s="460"/>
      <c r="J231" s="28"/>
    </row>
    <row r="232" spans="1:8" ht="15.75">
      <c r="A232" s="9">
        <v>135</v>
      </c>
      <c r="B232" s="304"/>
      <c r="C232" s="23">
        <v>2300</v>
      </c>
      <c r="D232" s="7">
        <v>1075000</v>
      </c>
      <c r="E232" s="52" t="s">
        <v>289</v>
      </c>
      <c r="F232" s="7"/>
      <c r="G232" s="21"/>
      <c r="H232" s="594"/>
    </row>
    <row r="233" spans="1:8" ht="15.75" hidden="1">
      <c r="A233" s="424"/>
      <c r="B233" s="478" t="s">
        <v>1133</v>
      </c>
      <c r="C233" s="682">
        <v>2300</v>
      </c>
      <c r="D233" s="683">
        <f>SUM(D232)</f>
        <v>1075000</v>
      </c>
      <c r="E233" s="684" t="s">
        <v>289</v>
      </c>
      <c r="F233" s="683"/>
      <c r="G233" s="685"/>
      <c r="H233" s="596"/>
    </row>
    <row r="234" spans="1:8" ht="16.5" hidden="1" thickBot="1">
      <c r="A234" s="30"/>
      <c r="B234" s="137" t="s">
        <v>1024</v>
      </c>
      <c r="C234" s="150">
        <v>2300</v>
      </c>
      <c r="D234" s="139">
        <v>1075000</v>
      </c>
      <c r="E234" s="204" t="s">
        <v>289</v>
      </c>
      <c r="F234" s="139"/>
      <c r="G234" s="436"/>
      <c r="H234" s="599"/>
    </row>
    <row r="235" spans="1:10" ht="19.5" hidden="1" thickBot="1">
      <c r="A235" s="30"/>
      <c r="B235" s="652" t="s">
        <v>875</v>
      </c>
      <c r="C235" s="653"/>
      <c r="D235" s="654">
        <f>SUM(D73,D141,D156,D160,D167,D173,D186,D191,D196,D216,D225,D233)</f>
        <v>12283662.469999999</v>
      </c>
      <c r="E235" s="655" t="s">
        <v>289</v>
      </c>
      <c r="F235" s="672">
        <f>SUM(F73,F141,F156,F160,F167,F173,F186,F191,F196,F216,F225,F233)</f>
        <v>1557089.7500000002</v>
      </c>
      <c r="G235" s="656"/>
      <c r="H235" s="657"/>
      <c r="I235" s="63"/>
      <c r="J235" s="64"/>
    </row>
    <row r="236" spans="11:13" ht="15.75">
      <c r="K236" s="347"/>
      <c r="L236" s="347" t="e">
        <f>SUM(E76,E146,E156,#REF!,E167,E173,E186,E191,E196,E216,E225)</f>
        <v>#REF!</v>
      </c>
      <c r="M236" s="397" t="e">
        <f>SUM(F76,F146,F156,#REF!,F167,F173,F186,F191,F196,F216,F225)</f>
        <v>#REF!</v>
      </c>
    </row>
    <row r="237" ht="15.75">
      <c r="A237" s="65" t="s">
        <v>539</v>
      </c>
    </row>
    <row r="238" ht="15.75">
      <c r="A238" s="65"/>
    </row>
    <row r="240" spans="2:8" ht="15.75">
      <c r="B240" s="66" t="s">
        <v>876</v>
      </c>
      <c r="C240" s="67"/>
      <c r="D240" s="67"/>
      <c r="E240" s="67"/>
      <c r="F240" s="67"/>
      <c r="G240" s="67"/>
      <c r="H240" s="468"/>
    </row>
    <row r="241" spans="2:6" ht="15.75">
      <c r="B241" s="66" t="s">
        <v>877</v>
      </c>
      <c r="C241" s="68" t="s">
        <v>878</v>
      </c>
      <c r="D241" s="69"/>
      <c r="E241" s="69"/>
      <c r="F241" s="67"/>
    </row>
    <row r="242" spans="2:6" ht="15.75">
      <c r="B242" s="1"/>
      <c r="C242" s="66" t="s">
        <v>881</v>
      </c>
      <c r="D242" s="1"/>
      <c r="E242" s="70" t="s">
        <v>882</v>
      </c>
      <c r="F242" s="70"/>
    </row>
    <row r="243" spans="2:6" ht="15.75">
      <c r="B243" s="71"/>
      <c r="C243" s="66"/>
      <c r="D243" s="1"/>
      <c r="E243" s="1" t="s">
        <v>883</v>
      </c>
      <c r="F243" s="1"/>
    </row>
    <row r="244" spans="2:8" ht="15.75">
      <c r="B244" s="1"/>
      <c r="C244" s="1"/>
      <c r="D244" s="1"/>
      <c r="E244" s="1"/>
      <c r="F244" s="1"/>
      <c r="G244" s="1"/>
      <c r="H244" s="469"/>
    </row>
    <row r="245" spans="2:8" ht="15.75">
      <c r="B245" s="66" t="s">
        <v>884</v>
      </c>
      <c r="C245" s="1"/>
      <c r="D245" s="1"/>
      <c r="E245" s="1"/>
      <c r="F245" s="1"/>
      <c r="G245" s="1"/>
      <c r="H245" s="469"/>
    </row>
    <row r="246" spans="2:6" ht="15.75">
      <c r="B246" s="66" t="s">
        <v>885</v>
      </c>
      <c r="C246" s="68" t="s">
        <v>886</v>
      </c>
      <c r="D246" s="69"/>
      <c r="E246" s="69"/>
      <c r="F246" s="67"/>
    </row>
    <row r="247" spans="2:6" ht="15.75">
      <c r="B247" s="1"/>
      <c r="C247" s="66" t="s">
        <v>881</v>
      </c>
      <c r="D247" s="1"/>
      <c r="E247" s="70" t="s">
        <v>882</v>
      </c>
      <c r="F247" s="70"/>
    </row>
    <row r="248" spans="2:8" ht="15.75">
      <c r="B248" s="1"/>
      <c r="C248" s="1"/>
      <c r="D248" s="418">
        <f>SUM(D74,D142,D217,D226)</f>
        <v>24470406.9</v>
      </c>
      <c r="E248" s="1"/>
      <c r="F248" s="1"/>
      <c r="G248" s="1"/>
      <c r="H248" s="469"/>
    </row>
    <row r="249" spans="2:10" s="687" customFormat="1" ht="16.5" customHeight="1">
      <c r="B249" s="686" t="s">
        <v>1021</v>
      </c>
      <c r="E249" s="688" t="s">
        <v>1025</v>
      </c>
      <c r="H249" s="689"/>
      <c r="J249" s="690"/>
    </row>
    <row r="250" s="691" customFormat="1" ht="15.75">
      <c r="H250" s="689"/>
    </row>
    <row r="251" s="691" customFormat="1" ht="15.75">
      <c r="H251" s="689"/>
    </row>
    <row r="252" spans="8:10" s="691" customFormat="1" ht="15.75">
      <c r="H252" s="689"/>
      <c r="J252" s="692" t="e">
        <f>SUM(F146,F76,F156,#REF!,F167,F173,F186,F191,F196,F216,F228)</f>
        <v>#REF!</v>
      </c>
    </row>
    <row r="253" spans="4:8" s="691" customFormat="1" ht="15.75">
      <c r="D253" s="693" t="e">
        <f>SUM(D76,D146,D156,#REF!,D167,D173,D186,D191,D196,D219,D228)</f>
        <v>#REF!</v>
      </c>
      <c r="H253" s="689"/>
    </row>
    <row r="254" spans="6:8" s="691" customFormat="1" ht="15.75">
      <c r="F254" s="692" t="e">
        <f>SUM(D235+D230+D221+D257)</f>
        <v>#REF!</v>
      </c>
      <c r="H254" s="689"/>
    </row>
    <row r="255" s="691" customFormat="1" ht="15.75">
      <c r="H255" s="689"/>
    </row>
    <row r="256" s="691" customFormat="1" ht="15.75">
      <c r="H256" s="689"/>
    </row>
    <row r="257" spans="4:8" s="691" customFormat="1" ht="15.75">
      <c r="D257" s="692" t="e">
        <f>SUM(D75,D144,D145,#REF!,D218,D227)</f>
        <v>#REF!</v>
      </c>
      <c r="H257" s="689"/>
    </row>
  </sheetData>
  <sheetProtection/>
  <mergeCells count="31">
    <mergeCell ref="A4:B4"/>
    <mergeCell ref="C4:E4"/>
    <mergeCell ref="A5:B5"/>
    <mergeCell ref="A2:B2"/>
    <mergeCell ref="D2:E2"/>
    <mergeCell ref="A3:B3"/>
    <mergeCell ref="D3:E3"/>
    <mergeCell ref="A165:E165"/>
    <mergeCell ref="A6:E6"/>
    <mergeCell ref="D13:D14"/>
    <mergeCell ref="A9:E9"/>
    <mergeCell ref="A152:E152"/>
    <mergeCell ref="A10:G10"/>
    <mergeCell ref="F13:G13"/>
    <mergeCell ref="A78:E78"/>
    <mergeCell ref="A7:E7"/>
    <mergeCell ref="A8:E8"/>
    <mergeCell ref="E13:E14"/>
    <mergeCell ref="A158:E158"/>
    <mergeCell ref="H13:H14"/>
    <mergeCell ref="A16:E16"/>
    <mergeCell ref="A13:A14"/>
    <mergeCell ref="B13:B14"/>
    <mergeCell ref="C13:C14"/>
    <mergeCell ref="A231:E231"/>
    <mergeCell ref="A169:E169"/>
    <mergeCell ref="A178:E178"/>
    <mergeCell ref="A188:E188"/>
    <mergeCell ref="A193:E193"/>
    <mergeCell ref="A222:E222"/>
    <mergeCell ref="A198:E19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selection activeCell="A6" sqref="A6:IV9"/>
    </sheetView>
  </sheetViews>
  <sheetFormatPr defaultColWidth="9.140625" defaultRowHeight="12.75"/>
  <cols>
    <col min="1" max="1" width="4.7109375" style="0" customWidth="1"/>
    <col min="2" max="2" width="41.421875" style="0" customWidth="1"/>
    <col min="3" max="3" width="10.421875" style="0" customWidth="1"/>
    <col min="4" max="4" width="16.28125" style="0" customWidth="1"/>
    <col min="5" max="5" width="14.140625" style="0" customWidth="1"/>
    <col min="6" max="6" width="12.28125" style="76" hidden="1" customWidth="1"/>
    <col min="7" max="7" width="8.140625" style="0" hidden="1" customWidth="1"/>
    <col min="8" max="8" width="9.421875" style="66" hidden="1" customWidth="1"/>
    <col min="9" max="9" width="2.00390625" style="0" hidden="1" customWidth="1"/>
    <col min="10" max="10" width="11.421875" style="0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9" customHeight="1">
      <c r="I1" s="256"/>
      <c r="J1" s="256"/>
    </row>
    <row r="2" spans="1:10" ht="15.75">
      <c r="A2" s="1792" t="s">
        <v>914</v>
      </c>
      <c r="B2" s="1793"/>
      <c r="C2" s="1"/>
      <c r="D2" s="1794" t="s">
        <v>915</v>
      </c>
      <c r="E2" s="1795"/>
      <c r="F2" s="2"/>
      <c r="I2" s="256"/>
      <c r="J2" s="256"/>
    </row>
    <row r="3" spans="1:10" ht="15" customHeight="1">
      <c r="A3" s="1792" t="s">
        <v>916</v>
      </c>
      <c r="B3" s="1793"/>
      <c r="C3" s="1"/>
      <c r="D3" s="1796" t="s">
        <v>917</v>
      </c>
      <c r="E3" s="1797"/>
      <c r="F3" s="3"/>
      <c r="I3" s="256"/>
      <c r="J3" s="256"/>
    </row>
    <row r="4" spans="1:10" ht="15.75">
      <c r="A4" s="1792" t="s">
        <v>918</v>
      </c>
      <c r="B4" s="1793"/>
      <c r="C4" s="1798" t="s">
        <v>919</v>
      </c>
      <c r="D4" s="1799"/>
      <c r="E4" s="1799"/>
      <c r="F4" s="75"/>
      <c r="I4" s="256"/>
      <c r="J4" s="256"/>
    </row>
    <row r="5" spans="1:10" ht="15.75">
      <c r="A5" s="1792" t="s">
        <v>557</v>
      </c>
      <c r="B5" s="1793"/>
      <c r="I5" s="256"/>
      <c r="J5" s="256"/>
    </row>
    <row r="6" spans="1:10" ht="15.75">
      <c r="A6" s="1802" t="s">
        <v>779</v>
      </c>
      <c r="B6" s="1802"/>
      <c r="C6" s="1802"/>
      <c r="D6" s="1802"/>
      <c r="E6" s="1802"/>
      <c r="F6" s="226"/>
      <c r="G6" s="227"/>
      <c r="I6" s="256"/>
      <c r="J6" s="256"/>
    </row>
    <row r="7" spans="1:10" ht="15.75">
      <c r="A7" s="1800" t="s">
        <v>260</v>
      </c>
      <c r="B7" s="1794"/>
      <c r="C7" s="1794"/>
      <c r="D7" s="1801"/>
      <c r="E7" s="1801"/>
      <c r="F7" s="228"/>
      <c r="G7" s="227"/>
      <c r="I7" s="256"/>
      <c r="J7" s="256"/>
    </row>
    <row r="8" spans="1:10" ht="15.75">
      <c r="A8" s="1800" t="s">
        <v>780</v>
      </c>
      <c r="B8" s="1794"/>
      <c r="C8" s="1794"/>
      <c r="D8" s="1801"/>
      <c r="E8" s="1801"/>
      <c r="F8" s="228"/>
      <c r="G8" s="227"/>
      <c r="I8" s="256"/>
      <c r="J8" s="256"/>
    </row>
    <row r="9" spans="1:10" ht="15.75">
      <c r="A9" s="1800" t="s">
        <v>262</v>
      </c>
      <c r="B9" s="1794"/>
      <c r="C9" s="1794"/>
      <c r="D9" s="1801"/>
      <c r="E9" s="1801"/>
      <c r="F9" s="228"/>
      <c r="G9" s="227"/>
      <c r="I9" s="256"/>
      <c r="J9" s="256"/>
    </row>
    <row r="10" spans="1:10" ht="63" customHeight="1">
      <c r="A10" s="1757" t="s">
        <v>777</v>
      </c>
      <c r="B10" s="1758"/>
      <c r="C10" s="1758"/>
      <c r="D10" s="1758"/>
      <c r="E10" s="1758"/>
      <c r="F10" s="1758"/>
      <c r="G10" s="1759"/>
      <c r="H10" s="228"/>
      <c r="I10" s="256"/>
      <c r="J10" s="256"/>
    </row>
    <row r="11" spans="1:10" ht="15.75">
      <c r="A11" s="4"/>
      <c r="B11" s="4"/>
      <c r="C11" s="4"/>
      <c r="D11" s="4"/>
      <c r="E11" s="4"/>
      <c r="F11" s="398">
        <v>40980</v>
      </c>
      <c r="I11" s="256"/>
      <c r="J11" s="256"/>
    </row>
    <row r="12" spans="1:10" ht="31.5" customHeight="1">
      <c r="A12" s="1808" t="s">
        <v>264</v>
      </c>
      <c r="B12" s="1780" t="s">
        <v>507</v>
      </c>
      <c r="C12" s="1743" t="s">
        <v>508</v>
      </c>
      <c r="D12" s="1782" t="s">
        <v>285</v>
      </c>
      <c r="E12" s="1784" t="s">
        <v>393</v>
      </c>
      <c r="F12" s="1788" t="s">
        <v>394</v>
      </c>
      <c r="G12" s="1746"/>
      <c r="H12" s="1749" t="s">
        <v>990</v>
      </c>
      <c r="I12" s="471"/>
      <c r="J12" s="256"/>
    </row>
    <row r="13" spans="1:11" ht="32.25" customHeight="1">
      <c r="A13" s="1779"/>
      <c r="B13" s="1781"/>
      <c r="C13" s="1779"/>
      <c r="D13" s="1783"/>
      <c r="E13" s="1785"/>
      <c r="F13" s="8" t="s">
        <v>385</v>
      </c>
      <c r="G13" s="432" t="s">
        <v>892</v>
      </c>
      <c r="H13" s="1750"/>
      <c r="I13" s="471"/>
      <c r="J13" s="256"/>
      <c r="K13" s="83"/>
    </row>
    <row r="14" spans="1:11" ht="15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432">
        <v>7</v>
      </c>
      <c r="H14" s="463"/>
      <c r="I14" s="471"/>
      <c r="J14" s="256"/>
      <c r="K14" s="84"/>
    </row>
    <row r="15" spans="1:11" ht="21.75" customHeight="1">
      <c r="A15" s="1790" t="s">
        <v>1030</v>
      </c>
      <c r="B15" s="1791"/>
      <c r="C15" s="1791"/>
      <c r="D15" s="1791"/>
      <c r="E15" s="1791"/>
      <c r="F15" s="89"/>
      <c r="G15" s="433"/>
      <c r="H15" s="458"/>
      <c r="I15" s="471"/>
      <c r="J15" s="256"/>
      <c r="K15" s="84"/>
    </row>
    <row r="16" spans="1:11" ht="32.25" customHeight="1">
      <c r="A16" s="11">
        <v>1</v>
      </c>
      <c r="B16" s="26" t="s">
        <v>286</v>
      </c>
      <c r="C16" s="621">
        <v>1131</v>
      </c>
      <c r="D16" s="622">
        <v>5000</v>
      </c>
      <c r="E16" s="673" t="s">
        <v>287</v>
      </c>
      <c r="F16" s="79"/>
      <c r="G16" s="21"/>
      <c r="H16" s="465" t="s">
        <v>725</v>
      </c>
      <c r="I16" s="470" t="s">
        <v>991</v>
      </c>
      <c r="J16" s="256"/>
      <c r="K16" s="626"/>
    </row>
    <row r="17" spans="1:12" ht="15.75">
      <c r="A17" s="15">
        <v>2</v>
      </c>
      <c r="B17" s="519" t="s">
        <v>288</v>
      </c>
      <c r="C17" s="11">
        <v>1131</v>
      </c>
      <c r="D17" s="494">
        <v>20000</v>
      </c>
      <c r="E17" s="18" t="s">
        <v>289</v>
      </c>
      <c r="F17" s="82">
        <v>25</v>
      </c>
      <c r="G17" s="243" t="s">
        <v>981</v>
      </c>
      <c r="H17" s="482"/>
      <c r="I17" s="471"/>
      <c r="J17" s="256"/>
      <c r="K17" s="626"/>
      <c r="L17" s="626"/>
    </row>
    <row r="18" spans="1:12" ht="15.75">
      <c r="A18" s="11">
        <v>3</v>
      </c>
      <c r="B18" s="21" t="s">
        <v>290</v>
      </c>
      <c r="C18" s="11">
        <v>1131</v>
      </c>
      <c r="D18" s="494">
        <v>10000</v>
      </c>
      <c r="E18" s="18" t="s">
        <v>289</v>
      </c>
      <c r="F18" s="82"/>
      <c r="G18" s="21"/>
      <c r="H18" s="465" t="s">
        <v>992</v>
      </c>
      <c r="I18" s="471"/>
      <c r="J18" s="256"/>
      <c r="K18" s="626"/>
      <c r="L18" s="626"/>
    </row>
    <row r="19" spans="1:12" s="244" customFormat="1" ht="15.75">
      <c r="A19" s="15">
        <v>4</v>
      </c>
      <c r="B19" s="519" t="s">
        <v>291</v>
      </c>
      <c r="C19" s="11">
        <v>1131</v>
      </c>
      <c r="D19" s="494">
        <v>12960</v>
      </c>
      <c r="E19" s="18" t="s">
        <v>289</v>
      </c>
      <c r="F19" s="58">
        <v>3240</v>
      </c>
      <c r="G19" s="21" t="s">
        <v>981</v>
      </c>
      <c r="H19" s="465" t="s">
        <v>993</v>
      </c>
      <c r="I19" s="472"/>
      <c r="J19" s="429"/>
      <c r="K19" s="626"/>
      <c r="L19" s="626"/>
    </row>
    <row r="20" spans="1:12" ht="15.75">
      <c r="A20" s="11">
        <v>5</v>
      </c>
      <c r="B20" s="519" t="s">
        <v>292</v>
      </c>
      <c r="C20" s="11">
        <v>1131</v>
      </c>
      <c r="D20" s="494">
        <v>4000</v>
      </c>
      <c r="E20" s="18" t="s">
        <v>289</v>
      </c>
      <c r="F20" s="58"/>
      <c r="G20" s="21"/>
      <c r="H20" s="465" t="s">
        <v>994</v>
      </c>
      <c r="I20" s="471"/>
      <c r="J20" s="256"/>
      <c r="K20" s="626"/>
      <c r="L20" s="626"/>
    </row>
    <row r="21" spans="1:12" ht="15.75">
      <c r="A21" s="15">
        <v>6</v>
      </c>
      <c r="B21" s="519" t="s">
        <v>293</v>
      </c>
      <c r="C21" s="11">
        <v>1131</v>
      </c>
      <c r="D21" s="494">
        <v>2000</v>
      </c>
      <c r="E21" s="18" t="s">
        <v>289</v>
      </c>
      <c r="F21" s="82"/>
      <c r="G21" s="21"/>
      <c r="H21" s="483" t="s">
        <v>763</v>
      </c>
      <c r="I21" s="471"/>
      <c r="J21" s="457">
        <v>37591</v>
      </c>
      <c r="K21" s="626"/>
      <c r="L21" s="626"/>
    </row>
    <row r="22" spans="1:12" s="244" customFormat="1" ht="15.75">
      <c r="A22" s="11">
        <v>7</v>
      </c>
      <c r="B22" s="21" t="s">
        <v>294</v>
      </c>
      <c r="C22" s="11">
        <v>1131</v>
      </c>
      <c r="D22" s="494">
        <v>20000</v>
      </c>
      <c r="E22" s="18" t="s">
        <v>289</v>
      </c>
      <c r="F22" s="58"/>
      <c r="G22" s="21"/>
      <c r="H22" s="484"/>
      <c r="I22" s="472"/>
      <c r="J22" s="429"/>
      <c r="K22" s="626"/>
      <c r="L22" s="626"/>
    </row>
    <row r="23" spans="1:12" ht="15.75">
      <c r="A23" s="15">
        <v>8</v>
      </c>
      <c r="B23" s="519" t="s">
        <v>295</v>
      </c>
      <c r="C23" s="11">
        <v>1131</v>
      </c>
      <c r="D23" s="494">
        <v>3000</v>
      </c>
      <c r="E23" s="18" t="s">
        <v>289</v>
      </c>
      <c r="F23" s="58"/>
      <c r="G23" s="21"/>
      <c r="H23" s="465" t="s">
        <v>751</v>
      </c>
      <c r="I23" s="471"/>
      <c r="J23" s="256"/>
      <c r="K23" s="626"/>
      <c r="L23" s="626"/>
    </row>
    <row r="24" spans="1:12" s="244" customFormat="1" ht="15.75">
      <c r="A24" s="11">
        <v>9</v>
      </c>
      <c r="B24" s="519" t="s">
        <v>296</v>
      </c>
      <c r="C24" s="11">
        <v>1131</v>
      </c>
      <c r="D24" s="494">
        <v>3000</v>
      </c>
      <c r="E24" s="18" t="s">
        <v>289</v>
      </c>
      <c r="F24" s="58"/>
      <c r="G24" s="21"/>
      <c r="H24" s="465" t="s">
        <v>995</v>
      </c>
      <c r="I24" s="472"/>
      <c r="J24" s="429"/>
      <c r="K24" s="626"/>
      <c r="L24" s="626"/>
    </row>
    <row r="25" spans="1:12" ht="15.75" hidden="1">
      <c r="A25" s="15">
        <v>10</v>
      </c>
      <c r="B25" s="11" t="s">
        <v>124</v>
      </c>
      <c r="C25" s="11">
        <v>1131</v>
      </c>
      <c r="D25" s="494"/>
      <c r="E25" s="18" t="s">
        <v>289</v>
      </c>
      <c r="F25" s="80"/>
      <c r="G25" s="21"/>
      <c r="H25" s="465" t="s">
        <v>996</v>
      </c>
      <c r="I25" s="471"/>
      <c r="J25" s="256"/>
      <c r="K25" s="626"/>
      <c r="L25" s="626"/>
    </row>
    <row r="26" spans="1:12" ht="15.75">
      <c r="A26" s="11">
        <v>10</v>
      </c>
      <c r="B26" s="519" t="s">
        <v>298</v>
      </c>
      <c r="C26" s="11">
        <v>1131</v>
      </c>
      <c r="D26" s="494">
        <v>10000</v>
      </c>
      <c r="E26" s="18" t="s">
        <v>289</v>
      </c>
      <c r="F26" s="82"/>
      <c r="G26" s="21"/>
      <c r="H26" s="482"/>
      <c r="I26" s="471"/>
      <c r="J26" s="256"/>
      <c r="K26" s="626"/>
      <c r="L26" s="626"/>
    </row>
    <row r="27" spans="1:12" ht="15.75">
      <c r="A27" s="15">
        <v>11</v>
      </c>
      <c r="B27" s="21" t="s">
        <v>299</v>
      </c>
      <c r="C27" s="11">
        <v>1131</v>
      </c>
      <c r="D27" s="378">
        <v>4000</v>
      </c>
      <c r="E27" s="18" t="s">
        <v>289</v>
      </c>
      <c r="F27" s="80"/>
      <c r="G27" s="21"/>
      <c r="H27" s="485" t="s">
        <v>764</v>
      </c>
      <c r="I27" s="471"/>
      <c r="J27" s="256"/>
      <c r="K27" s="627"/>
      <c r="L27" s="626"/>
    </row>
    <row r="28" spans="1:12" ht="15.75">
      <c r="A28" s="11">
        <v>12</v>
      </c>
      <c r="B28" s="519" t="s">
        <v>1115</v>
      </c>
      <c r="C28" s="11">
        <v>1131</v>
      </c>
      <c r="D28" s="494">
        <v>30000</v>
      </c>
      <c r="E28" s="18" t="s">
        <v>289</v>
      </c>
      <c r="F28" s="80">
        <v>9278.76</v>
      </c>
      <c r="G28" s="21" t="s">
        <v>981</v>
      </c>
      <c r="H28" s="460"/>
      <c r="I28" s="471"/>
      <c r="J28" s="518">
        <v>92647.99</v>
      </c>
      <c r="K28" s="627"/>
      <c r="L28" s="627"/>
    </row>
    <row r="29" spans="1:12" ht="15.75">
      <c r="A29" s="15">
        <v>13</v>
      </c>
      <c r="B29" s="20" t="s">
        <v>569</v>
      </c>
      <c r="C29" s="11">
        <v>1131</v>
      </c>
      <c r="D29" s="494">
        <v>10000</v>
      </c>
      <c r="E29" s="18" t="s">
        <v>289</v>
      </c>
      <c r="F29" s="82"/>
      <c r="G29" s="21"/>
      <c r="H29" s="465" t="s">
        <v>765</v>
      </c>
      <c r="I29" s="471"/>
      <c r="J29" s="256"/>
      <c r="K29" s="627"/>
      <c r="L29" s="627"/>
    </row>
    <row r="30" spans="1:12" ht="15.75" hidden="1">
      <c r="A30" s="11">
        <v>15</v>
      </c>
      <c r="B30" s="519" t="s">
        <v>1117</v>
      </c>
      <c r="C30" s="11">
        <v>1131</v>
      </c>
      <c r="D30" s="494"/>
      <c r="E30" s="18" t="s">
        <v>289</v>
      </c>
      <c r="F30" s="80"/>
      <c r="G30" s="21"/>
      <c r="H30" s="460"/>
      <c r="I30" s="471"/>
      <c r="J30" s="256"/>
      <c r="K30" s="627"/>
      <c r="L30" s="627"/>
    </row>
    <row r="31" spans="1:12" ht="17.25" customHeight="1" hidden="1">
      <c r="A31" s="15">
        <v>16</v>
      </c>
      <c r="B31" s="519" t="s">
        <v>1118</v>
      </c>
      <c r="C31" s="11">
        <v>1131</v>
      </c>
      <c r="D31" s="494"/>
      <c r="E31" s="18" t="s">
        <v>289</v>
      </c>
      <c r="F31" s="80"/>
      <c r="G31" s="21"/>
      <c r="H31" s="465" t="s">
        <v>354</v>
      </c>
      <c r="I31" s="471"/>
      <c r="J31" s="256"/>
      <c r="K31" s="626"/>
      <c r="L31" s="627"/>
    </row>
    <row r="32" spans="1:12" ht="15.75" hidden="1">
      <c r="A32" s="11">
        <v>17</v>
      </c>
      <c r="B32" s="519" t="s">
        <v>1119</v>
      </c>
      <c r="C32" s="11">
        <v>1131</v>
      </c>
      <c r="D32" s="494"/>
      <c r="E32" s="18" t="s">
        <v>289</v>
      </c>
      <c r="F32" s="80"/>
      <c r="G32" s="21"/>
      <c r="H32" s="460"/>
      <c r="I32" s="471"/>
      <c r="J32" s="256"/>
      <c r="K32" s="626"/>
      <c r="L32" s="626"/>
    </row>
    <row r="33" spans="1:12" ht="15.75">
      <c r="A33" s="15">
        <v>14</v>
      </c>
      <c r="B33" s="519" t="s">
        <v>1120</v>
      </c>
      <c r="C33" s="11">
        <v>1131</v>
      </c>
      <c r="D33" s="494">
        <v>99900</v>
      </c>
      <c r="E33" s="18" t="s">
        <v>289</v>
      </c>
      <c r="F33" s="80">
        <v>19898.15</v>
      </c>
      <c r="G33" s="21" t="s">
        <v>981</v>
      </c>
      <c r="H33" s="485" t="s">
        <v>766</v>
      </c>
      <c r="I33" s="471"/>
      <c r="J33" s="256"/>
      <c r="K33" s="626"/>
      <c r="L33" s="626"/>
    </row>
    <row r="34" spans="1:12" ht="24" customHeight="1">
      <c r="A34" s="11">
        <v>15</v>
      </c>
      <c r="B34" s="519" t="s">
        <v>1121</v>
      </c>
      <c r="C34" s="11">
        <v>1131</v>
      </c>
      <c r="D34" s="494">
        <v>30000</v>
      </c>
      <c r="E34" s="18" t="s">
        <v>289</v>
      </c>
      <c r="F34" s="80">
        <v>6718.08</v>
      </c>
      <c r="G34" s="21" t="s">
        <v>981</v>
      </c>
      <c r="H34" s="465" t="s">
        <v>355</v>
      </c>
      <c r="I34" s="471"/>
      <c r="J34" s="256"/>
      <c r="K34" s="626"/>
      <c r="L34" s="626"/>
    </row>
    <row r="35" spans="1:12" ht="15.75" customHeight="1">
      <c r="A35" s="15">
        <v>16</v>
      </c>
      <c r="B35" s="21" t="s">
        <v>1122</v>
      </c>
      <c r="C35" s="11">
        <v>1131</v>
      </c>
      <c r="D35" s="494">
        <v>20000</v>
      </c>
      <c r="E35" s="18" t="s">
        <v>289</v>
      </c>
      <c r="F35" s="80">
        <v>7435.75</v>
      </c>
      <c r="G35" s="21" t="s">
        <v>981</v>
      </c>
      <c r="H35" s="465" t="s">
        <v>767</v>
      </c>
      <c r="I35" s="471"/>
      <c r="J35" s="256"/>
      <c r="K35" s="626"/>
      <c r="L35" s="626"/>
    </row>
    <row r="36" spans="1:12" ht="15.75" hidden="1">
      <c r="A36" s="11">
        <v>21</v>
      </c>
      <c r="B36" s="519" t="s">
        <v>1123</v>
      </c>
      <c r="C36" s="11">
        <v>1131</v>
      </c>
      <c r="D36" s="494"/>
      <c r="E36" s="18" t="s">
        <v>289</v>
      </c>
      <c r="F36" s="80"/>
      <c r="G36" s="21"/>
      <c r="H36" s="460"/>
      <c r="I36" s="471"/>
      <c r="J36" s="256"/>
      <c r="K36" s="626"/>
      <c r="L36" s="626"/>
    </row>
    <row r="37" spans="1:12" ht="30.75" customHeight="1">
      <c r="A37" s="15">
        <v>17</v>
      </c>
      <c r="B37" s="12" t="s">
        <v>1124</v>
      </c>
      <c r="C37" s="11">
        <v>1131</v>
      </c>
      <c r="D37" s="494">
        <v>99900</v>
      </c>
      <c r="E37" s="18" t="s">
        <v>289</v>
      </c>
      <c r="F37" s="80"/>
      <c r="G37" s="21"/>
      <c r="H37" s="461" t="s">
        <v>105</v>
      </c>
      <c r="I37" s="471"/>
      <c r="J37" s="256"/>
      <c r="K37" s="626"/>
      <c r="L37" s="626"/>
    </row>
    <row r="38" spans="1:12" ht="16.5" customHeight="1">
      <c r="A38" s="11">
        <v>18</v>
      </c>
      <c r="B38" s="21" t="s">
        <v>1125</v>
      </c>
      <c r="C38" s="11">
        <v>1131</v>
      </c>
      <c r="D38" s="494">
        <v>75931</v>
      </c>
      <c r="E38" s="18" t="s">
        <v>289</v>
      </c>
      <c r="F38" s="80">
        <v>75929.91</v>
      </c>
      <c r="G38" s="21" t="s">
        <v>981</v>
      </c>
      <c r="H38" s="465" t="s">
        <v>356</v>
      </c>
      <c r="I38" s="471"/>
      <c r="J38" s="256"/>
      <c r="K38" s="627"/>
      <c r="L38" s="626"/>
    </row>
    <row r="39" spans="1:12" ht="19.5" customHeight="1">
      <c r="A39" s="15">
        <v>19</v>
      </c>
      <c r="B39" s="519" t="s">
        <v>1126</v>
      </c>
      <c r="C39" s="11">
        <v>1131</v>
      </c>
      <c r="D39" s="494">
        <v>17000</v>
      </c>
      <c r="E39" s="18" t="s">
        <v>289</v>
      </c>
      <c r="F39" s="82"/>
      <c r="G39" s="21"/>
      <c r="H39" s="465" t="s">
        <v>357</v>
      </c>
      <c r="I39" s="472"/>
      <c r="J39" s="256"/>
      <c r="K39" s="626"/>
      <c r="L39" s="627"/>
    </row>
    <row r="40" spans="1:12" ht="18" customHeight="1">
      <c r="A40" s="11">
        <v>20</v>
      </c>
      <c r="B40" s="519" t="s">
        <v>425</v>
      </c>
      <c r="C40" s="11">
        <v>1131</v>
      </c>
      <c r="D40" s="494">
        <v>25000</v>
      </c>
      <c r="E40" s="18" t="s">
        <v>289</v>
      </c>
      <c r="F40" s="80">
        <v>24978.84</v>
      </c>
      <c r="G40" s="21" t="s">
        <v>981</v>
      </c>
      <c r="H40" s="460"/>
      <c r="I40" s="471"/>
      <c r="J40" s="256"/>
      <c r="K40" s="628"/>
      <c r="L40" s="626"/>
    </row>
    <row r="41" spans="1:12" ht="15" customHeight="1">
      <c r="A41" s="15">
        <v>21</v>
      </c>
      <c r="B41" s="12" t="s">
        <v>1129</v>
      </c>
      <c r="C41" s="11">
        <v>1131</v>
      </c>
      <c r="D41" s="494">
        <v>12000</v>
      </c>
      <c r="E41" s="350" t="s">
        <v>289</v>
      </c>
      <c r="F41" s="340">
        <v>3897.62</v>
      </c>
      <c r="G41" s="21" t="s">
        <v>981</v>
      </c>
      <c r="H41" s="465" t="s">
        <v>358</v>
      </c>
      <c r="I41" s="471"/>
      <c r="J41" s="256"/>
      <c r="K41" s="628"/>
      <c r="L41" s="628"/>
    </row>
    <row r="42" spans="1:12" ht="18.75" customHeight="1">
      <c r="A42" s="11">
        <v>22</v>
      </c>
      <c r="B42" s="20" t="s">
        <v>1130</v>
      </c>
      <c r="C42" s="11">
        <v>1131</v>
      </c>
      <c r="D42" s="494">
        <v>2000</v>
      </c>
      <c r="E42" s="350" t="s">
        <v>289</v>
      </c>
      <c r="F42" s="349"/>
      <c r="G42" s="21"/>
      <c r="H42" s="465" t="s">
        <v>359</v>
      </c>
      <c r="I42" s="471"/>
      <c r="J42" s="256"/>
      <c r="K42" s="628"/>
      <c r="L42" s="628"/>
    </row>
    <row r="43" spans="1:12" ht="19.5" customHeight="1">
      <c r="A43" s="15">
        <v>23</v>
      </c>
      <c r="B43" s="20" t="s">
        <v>1131</v>
      </c>
      <c r="C43" s="11">
        <v>1131</v>
      </c>
      <c r="D43" s="494">
        <v>2016</v>
      </c>
      <c r="E43" s="350" t="s">
        <v>289</v>
      </c>
      <c r="F43" s="349"/>
      <c r="G43" s="21"/>
      <c r="H43" s="465" t="s">
        <v>359</v>
      </c>
      <c r="I43" s="471"/>
      <c r="J43" s="256"/>
      <c r="K43" s="628"/>
      <c r="L43" s="628"/>
    </row>
    <row r="44" spans="1:12" ht="18" customHeight="1">
      <c r="A44" s="11">
        <v>24</v>
      </c>
      <c r="B44" s="21" t="s">
        <v>1132</v>
      </c>
      <c r="C44" s="11">
        <v>1131</v>
      </c>
      <c r="D44" s="378">
        <v>20000</v>
      </c>
      <c r="E44" s="350" t="s">
        <v>289</v>
      </c>
      <c r="F44" s="349">
        <v>5942.4</v>
      </c>
      <c r="G44" s="21" t="s">
        <v>981</v>
      </c>
      <c r="H44" s="465" t="s">
        <v>768</v>
      </c>
      <c r="I44" s="471"/>
      <c r="J44" s="256"/>
      <c r="K44" s="626"/>
      <c r="L44" s="628"/>
    </row>
    <row r="45" spans="1:12" s="244" customFormat="1" ht="15.75" customHeight="1" hidden="1">
      <c r="A45" s="15">
        <v>30</v>
      </c>
      <c r="B45" s="21" t="s">
        <v>614</v>
      </c>
      <c r="C45" s="11">
        <v>1131</v>
      </c>
      <c r="D45" s="494"/>
      <c r="E45" s="350" t="s">
        <v>289</v>
      </c>
      <c r="F45" s="360"/>
      <c r="G45" s="21"/>
      <c r="H45" s="465" t="s">
        <v>360</v>
      </c>
      <c r="I45" s="472"/>
      <c r="J45" s="429"/>
      <c r="K45" s="628"/>
      <c r="L45" s="626"/>
    </row>
    <row r="46" spans="1:12" s="244" customFormat="1" ht="18" customHeight="1">
      <c r="A46" s="11">
        <v>25</v>
      </c>
      <c r="B46" s="12" t="s">
        <v>620</v>
      </c>
      <c r="C46" s="11">
        <v>1131</v>
      </c>
      <c r="D46" s="378">
        <v>5000</v>
      </c>
      <c r="E46" s="18" t="s">
        <v>289</v>
      </c>
      <c r="F46" s="497">
        <v>4999.98</v>
      </c>
      <c r="G46" s="21" t="s">
        <v>26</v>
      </c>
      <c r="H46" s="465" t="s">
        <v>721</v>
      </c>
      <c r="I46" s="472"/>
      <c r="J46" s="429"/>
      <c r="K46" s="626"/>
      <c r="L46" s="628"/>
    </row>
    <row r="47" spans="1:12" s="244" customFormat="1" ht="15.75" customHeight="1">
      <c r="A47" s="15">
        <v>26</v>
      </c>
      <c r="B47" s="21" t="s">
        <v>590</v>
      </c>
      <c r="C47" s="11">
        <v>1131</v>
      </c>
      <c r="D47" s="378">
        <v>8000</v>
      </c>
      <c r="E47" s="18" t="s">
        <v>289</v>
      </c>
      <c r="F47" s="58"/>
      <c r="G47" s="21"/>
      <c r="H47" s="462"/>
      <c r="I47" s="473" t="s">
        <v>105</v>
      </c>
      <c r="J47" s="429"/>
      <c r="K47" s="626"/>
      <c r="L47" s="626"/>
    </row>
    <row r="48" spans="1:12" ht="15.75" hidden="1">
      <c r="A48" s="11">
        <v>33</v>
      </c>
      <c r="B48" s="21" t="s">
        <v>595</v>
      </c>
      <c r="C48" s="11">
        <v>1131</v>
      </c>
      <c r="D48" s="494"/>
      <c r="E48" s="18" t="s">
        <v>289</v>
      </c>
      <c r="F48" s="80"/>
      <c r="G48" s="21"/>
      <c r="H48" s="485" t="s">
        <v>769</v>
      </c>
      <c r="I48" s="474"/>
      <c r="J48" s="256"/>
      <c r="K48" s="629"/>
      <c r="L48" s="626"/>
    </row>
    <row r="49" spans="1:12" ht="15.75">
      <c r="A49" s="15">
        <v>27</v>
      </c>
      <c r="B49" s="26" t="s">
        <v>596</v>
      </c>
      <c r="C49" s="11">
        <v>1131</v>
      </c>
      <c r="D49" s="378">
        <v>3000</v>
      </c>
      <c r="E49" s="18" t="s">
        <v>289</v>
      </c>
      <c r="F49" s="80"/>
      <c r="G49" s="21"/>
      <c r="H49" s="463" t="s">
        <v>582</v>
      </c>
      <c r="I49" s="471"/>
      <c r="J49" s="256"/>
      <c r="K49" s="629"/>
      <c r="L49" s="629"/>
    </row>
    <row r="50" spans="1:12" ht="25.5" hidden="1">
      <c r="A50" s="11">
        <v>35</v>
      </c>
      <c r="B50" s="26" t="s">
        <v>136</v>
      </c>
      <c r="C50" s="11">
        <v>1131</v>
      </c>
      <c r="D50" s="378"/>
      <c r="E50" s="18" t="s">
        <v>289</v>
      </c>
      <c r="F50" s="80"/>
      <c r="G50" s="21"/>
      <c r="H50" s="460"/>
      <c r="I50" s="471"/>
      <c r="J50" s="256"/>
      <c r="K50" s="628"/>
      <c r="L50" s="629"/>
    </row>
    <row r="51" spans="1:12" ht="15.75">
      <c r="A51" s="15">
        <v>28</v>
      </c>
      <c r="B51" s="49" t="s">
        <v>637</v>
      </c>
      <c r="C51" s="11">
        <v>1131</v>
      </c>
      <c r="D51" s="378">
        <v>3500</v>
      </c>
      <c r="E51" s="18" t="s">
        <v>289</v>
      </c>
      <c r="F51" s="80"/>
      <c r="G51" s="21"/>
      <c r="H51" s="465" t="s">
        <v>361</v>
      </c>
      <c r="I51" s="471"/>
      <c r="J51" s="256"/>
      <c r="K51" s="628"/>
      <c r="L51" s="628"/>
    </row>
    <row r="52" spans="1:12" ht="15.75" hidden="1">
      <c r="A52" s="11">
        <v>37</v>
      </c>
      <c r="B52" s="26" t="s">
        <v>597</v>
      </c>
      <c r="C52" s="11">
        <v>1131</v>
      </c>
      <c r="D52" s="378"/>
      <c r="E52" s="18" t="s">
        <v>289</v>
      </c>
      <c r="F52" s="80"/>
      <c r="G52" s="21"/>
      <c r="H52" s="465" t="s">
        <v>362</v>
      </c>
      <c r="I52" s="471"/>
      <c r="J52" s="256"/>
      <c r="K52" s="628"/>
      <c r="L52" s="628"/>
    </row>
    <row r="53" spans="1:12" ht="25.5" hidden="1">
      <c r="A53" s="15">
        <v>38</v>
      </c>
      <c r="B53" s="305" t="s">
        <v>639</v>
      </c>
      <c r="C53" s="11">
        <v>1131</v>
      </c>
      <c r="D53" s="378"/>
      <c r="E53" s="18" t="s">
        <v>289</v>
      </c>
      <c r="F53" s="80"/>
      <c r="G53" s="21"/>
      <c r="H53" s="485" t="s">
        <v>667</v>
      </c>
      <c r="I53" s="475"/>
      <c r="J53" s="256"/>
      <c r="K53" s="628"/>
      <c r="L53" s="628"/>
    </row>
    <row r="54" spans="1:12" ht="25.5">
      <c r="A54" s="11">
        <v>29</v>
      </c>
      <c r="B54" s="49" t="s">
        <v>121</v>
      </c>
      <c r="C54" s="11">
        <v>1131</v>
      </c>
      <c r="D54" s="378">
        <v>25000</v>
      </c>
      <c r="E54" s="18" t="s">
        <v>289</v>
      </c>
      <c r="F54" s="80">
        <v>24989.63</v>
      </c>
      <c r="G54" s="21" t="s">
        <v>981</v>
      </c>
      <c r="H54" s="460"/>
      <c r="I54" s="476"/>
      <c r="J54" s="256"/>
      <c r="K54" s="628"/>
      <c r="L54" s="628"/>
    </row>
    <row r="55" spans="1:12" ht="15.75" hidden="1">
      <c r="A55" s="15">
        <v>40</v>
      </c>
      <c r="B55" s="49" t="s">
        <v>567</v>
      </c>
      <c r="C55" s="11">
        <v>1131</v>
      </c>
      <c r="D55" s="378"/>
      <c r="E55" s="18" t="s">
        <v>289</v>
      </c>
      <c r="F55" s="80"/>
      <c r="G55" s="21"/>
      <c r="H55" s="465" t="s">
        <v>363</v>
      </c>
      <c r="I55" s="471"/>
      <c r="J55" s="256"/>
      <c r="K55" s="628"/>
      <c r="L55" s="628"/>
    </row>
    <row r="56" spans="1:12" ht="15.75" hidden="1">
      <c r="A56" s="11">
        <v>41</v>
      </c>
      <c r="B56" s="49" t="s">
        <v>568</v>
      </c>
      <c r="C56" s="11">
        <v>1131</v>
      </c>
      <c r="D56" s="378"/>
      <c r="E56" s="18" t="s">
        <v>289</v>
      </c>
      <c r="F56" s="80"/>
      <c r="G56" s="21"/>
      <c r="H56" s="465" t="s">
        <v>722</v>
      </c>
      <c r="I56" s="471"/>
      <c r="J56" s="256"/>
      <c r="K56" s="628"/>
      <c r="L56" s="628"/>
    </row>
    <row r="57" spans="1:12" ht="15.75" hidden="1">
      <c r="A57" s="15">
        <v>42</v>
      </c>
      <c r="B57" s="49" t="s">
        <v>575</v>
      </c>
      <c r="C57" s="11">
        <v>1131</v>
      </c>
      <c r="D57" s="378"/>
      <c r="E57" s="18" t="s">
        <v>289</v>
      </c>
      <c r="F57" s="80"/>
      <c r="G57" s="21"/>
      <c r="H57" s="461" t="s">
        <v>585</v>
      </c>
      <c r="I57" s="471"/>
      <c r="J57" s="256"/>
      <c r="K57" s="626"/>
      <c r="L57" s="628"/>
    </row>
    <row r="58" spans="1:12" ht="15.75">
      <c r="A58" s="11">
        <v>30</v>
      </c>
      <c r="B58" s="305" t="s">
        <v>922</v>
      </c>
      <c r="C58" s="11">
        <v>1131</v>
      </c>
      <c r="D58" s="378">
        <v>20000</v>
      </c>
      <c r="E58" s="18" t="s">
        <v>289</v>
      </c>
      <c r="F58" s="80"/>
      <c r="G58" s="21"/>
      <c r="H58" s="465" t="s">
        <v>751</v>
      </c>
      <c r="I58" s="471" t="s">
        <v>666</v>
      </c>
      <c r="J58" s="256"/>
      <c r="K58" s="628"/>
      <c r="L58" s="626"/>
    </row>
    <row r="59" spans="1:12" ht="15.75" customHeight="1">
      <c r="A59" s="15">
        <v>31</v>
      </c>
      <c r="B59" s="305" t="s">
        <v>923</v>
      </c>
      <c r="C59" s="11">
        <v>1131</v>
      </c>
      <c r="D59" s="378">
        <v>3500</v>
      </c>
      <c r="E59" s="18" t="s">
        <v>289</v>
      </c>
      <c r="F59" s="80"/>
      <c r="G59" s="21"/>
      <c r="H59" s="465" t="s">
        <v>723</v>
      </c>
      <c r="I59" s="471"/>
      <c r="J59" s="256"/>
      <c r="K59" s="628"/>
      <c r="L59" s="628"/>
    </row>
    <row r="60" spans="1:12" ht="15.75" customHeight="1" hidden="1">
      <c r="A60" s="11">
        <v>45</v>
      </c>
      <c r="B60" s="305" t="s">
        <v>1160</v>
      </c>
      <c r="C60" s="11">
        <v>1131</v>
      </c>
      <c r="D60" s="378"/>
      <c r="E60" s="18" t="s">
        <v>289</v>
      </c>
      <c r="F60" s="80"/>
      <c r="G60" s="21"/>
      <c r="H60" s="485" t="s">
        <v>769</v>
      </c>
      <c r="I60" s="471"/>
      <c r="J60" s="256"/>
      <c r="K60" s="628"/>
      <c r="L60" s="628"/>
    </row>
    <row r="61" spans="1:12" ht="15.75" customHeight="1">
      <c r="A61" s="15">
        <v>32</v>
      </c>
      <c r="B61" s="12" t="s">
        <v>126</v>
      </c>
      <c r="C61" s="11">
        <v>1131</v>
      </c>
      <c r="D61" s="378">
        <v>3000</v>
      </c>
      <c r="E61" s="18" t="s">
        <v>289</v>
      </c>
      <c r="F61" s="80"/>
      <c r="G61" s="21"/>
      <c r="H61" s="465" t="s">
        <v>356</v>
      </c>
      <c r="I61" s="477" t="s">
        <v>989</v>
      </c>
      <c r="J61" s="256"/>
      <c r="K61" s="628"/>
      <c r="L61" s="628"/>
    </row>
    <row r="62" spans="1:12" ht="15.75" hidden="1">
      <c r="A62" s="11">
        <v>47</v>
      </c>
      <c r="B62" s="305" t="s">
        <v>140</v>
      </c>
      <c r="C62" s="11">
        <v>1131</v>
      </c>
      <c r="D62" s="378"/>
      <c r="E62" s="18" t="s">
        <v>289</v>
      </c>
      <c r="F62" s="80"/>
      <c r="G62" s="21"/>
      <c r="H62" s="461" t="s">
        <v>585</v>
      </c>
      <c r="I62" s="471"/>
      <c r="J62" s="256"/>
      <c r="K62" s="628"/>
      <c r="L62" s="628"/>
    </row>
    <row r="63" spans="1:12" ht="15.75" hidden="1">
      <c r="A63" s="15">
        <v>48</v>
      </c>
      <c r="B63" s="305" t="s">
        <v>752</v>
      </c>
      <c r="C63" s="11">
        <v>1131</v>
      </c>
      <c r="D63" s="378"/>
      <c r="E63" s="18" t="s">
        <v>289</v>
      </c>
      <c r="F63" s="80"/>
      <c r="G63" s="21"/>
      <c r="H63" s="461" t="s">
        <v>585</v>
      </c>
      <c r="I63" s="471"/>
      <c r="J63" s="256"/>
      <c r="K63" s="628"/>
      <c r="L63" s="628"/>
    </row>
    <row r="64" spans="1:12" ht="15.75">
      <c r="A64" s="11">
        <v>33</v>
      </c>
      <c r="B64" s="305" t="s">
        <v>662</v>
      </c>
      <c r="C64" s="11">
        <v>1131</v>
      </c>
      <c r="D64" s="378">
        <v>25000</v>
      </c>
      <c r="E64" s="18" t="s">
        <v>289</v>
      </c>
      <c r="F64" s="80"/>
      <c r="G64" s="21"/>
      <c r="H64" s="465" t="s">
        <v>724</v>
      </c>
      <c r="I64" s="471"/>
      <c r="J64" s="256"/>
      <c r="K64" s="628"/>
      <c r="L64" s="628"/>
    </row>
    <row r="65" spans="1:12" ht="15.75">
      <c r="A65" s="15">
        <v>34</v>
      </c>
      <c r="B65" s="305" t="s">
        <v>665</v>
      </c>
      <c r="C65" s="11">
        <v>1131</v>
      </c>
      <c r="D65" s="378">
        <v>10000</v>
      </c>
      <c r="E65" s="18" t="s">
        <v>289</v>
      </c>
      <c r="F65" s="80"/>
      <c r="G65" s="21"/>
      <c r="H65" s="486" t="s">
        <v>353</v>
      </c>
      <c r="I65" s="471" t="s">
        <v>762</v>
      </c>
      <c r="J65" s="256"/>
      <c r="K65" s="626"/>
      <c r="L65" s="628"/>
    </row>
    <row r="66" spans="1:12" ht="15.75">
      <c r="A66" s="11">
        <v>35</v>
      </c>
      <c r="B66" s="385" t="s">
        <v>21</v>
      </c>
      <c r="C66" s="11">
        <v>1131</v>
      </c>
      <c r="D66" s="593">
        <v>2000</v>
      </c>
      <c r="E66" s="18" t="s">
        <v>289</v>
      </c>
      <c r="F66" s="121"/>
      <c r="G66" s="97" t="s">
        <v>890</v>
      </c>
      <c r="H66" s="603"/>
      <c r="I66" s="471"/>
      <c r="J66" s="256"/>
      <c r="K66" s="626"/>
      <c r="L66" s="626"/>
    </row>
    <row r="67" spans="1:12" ht="15.75">
      <c r="A67" s="15">
        <v>36</v>
      </c>
      <c r="B67" s="632" t="s">
        <v>27</v>
      </c>
      <c r="C67" s="11">
        <v>1131</v>
      </c>
      <c r="D67" s="378">
        <v>253</v>
      </c>
      <c r="E67" s="18" t="s">
        <v>289</v>
      </c>
      <c r="F67" s="80">
        <v>253</v>
      </c>
      <c r="G67" s="97" t="s">
        <v>890</v>
      </c>
      <c r="H67" s="460"/>
      <c r="I67" s="406"/>
      <c r="J67" s="256"/>
      <c r="K67" s="626"/>
      <c r="L67" s="626"/>
    </row>
    <row r="68" spans="1:12" ht="15.75">
      <c r="A68" s="11">
        <v>37</v>
      </c>
      <c r="B68" s="632" t="s">
        <v>13</v>
      </c>
      <c r="C68" s="11">
        <v>1131</v>
      </c>
      <c r="D68" s="378">
        <v>20000</v>
      </c>
      <c r="E68" s="18" t="s">
        <v>289</v>
      </c>
      <c r="F68" s="80"/>
      <c r="G68" s="21"/>
      <c r="H68" s="460"/>
      <c r="I68" s="406"/>
      <c r="J68" s="256"/>
      <c r="K68" s="626"/>
      <c r="L68" s="630"/>
    </row>
    <row r="69" spans="1:12" ht="15.75">
      <c r="A69" s="15">
        <v>38</v>
      </c>
      <c r="B69" s="632" t="s">
        <v>22</v>
      </c>
      <c r="C69" s="11">
        <v>1131</v>
      </c>
      <c r="D69" s="378">
        <v>3500</v>
      </c>
      <c r="E69" s="18" t="s">
        <v>289</v>
      </c>
      <c r="F69" s="80">
        <v>3489.84</v>
      </c>
      <c r="G69" s="21" t="s">
        <v>25</v>
      </c>
      <c r="H69" s="460" t="s">
        <v>24</v>
      </c>
      <c r="I69" s="406"/>
      <c r="J69" s="256"/>
      <c r="K69" s="626"/>
      <c r="L69" s="630"/>
    </row>
    <row r="70" spans="1:12" ht="15.75">
      <c r="A70" s="11">
        <v>39</v>
      </c>
      <c r="B70" s="632" t="s">
        <v>524</v>
      </c>
      <c r="C70" s="11">
        <v>1131</v>
      </c>
      <c r="D70" s="378">
        <v>3000</v>
      </c>
      <c r="E70" s="18" t="s">
        <v>289</v>
      </c>
      <c r="F70" s="80"/>
      <c r="G70" s="21"/>
      <c r="H70" s="460"/>
      <c r="I70" s="406"/>
      <c r="J70" s="256"/>
      <c r="K70" s="626"/>
      <c r="L70" s="630"/>
    </row>
    <row r="71" spans="1:12" ht="15.75">
      <c r="A71" s="15">
        <v>40</v>
      </c>
      <c r="B71" s="632" t="s">
        <v>137</v>
      </c>
      <c r="C71" s="11">
        <v>1131</v>
      </c>
      <c r="D71" s="378">
        <v>2700</v>
      </c>
      <c r="E71" s="18" t="s">
        <v>289</v>
      </c>
      <c r="F71" s="80"/>
      <c r="G71" s="21"/>
      <c r="H71" s="460"/>
      <c r="I71" s="406"/>
      <c r="J71" s="256"/>
      <c r="K71" s="626"/>
      <c r="L71" s="626"/>
    </row>
    <row r="72" spans="1:12" ht="16.5" customHeight="1" hidden="1">
      <c r="A72" s="400"/>
      <c r="B72" s="478" t="s">
        <v>1133</v>
      </c>
      <c r="C72" s="479">
        <v>1131</v>
      </c>
      <c r="D72" s="498">
        <f>SUM(D16:D71)</f>
        <v>675160</v>
      </c>
      <c r="E72" s="480" t="s">
        <v>289</v>
      </c>
      <c r="F72" s="481">
        <f>SUM(F16:F71)</f>
        <v>191076.96000000002</v>
      </c>
      <c r="G72" s="456"/>
      <c r="H72" s="631"/>
      <c r="I72" s="256"/>
      <c r="K72" s="626"/>
      <c r="L72" s="403"/>
    </row>
    <row r="73" spans="1:12" ht="25.5" hidden="1">
      <c r="A73" s="15"/>
      <c r="B73" s="504" t="s">
        <v>623</v>
      </c>
      <c r="C73" s="23">
        <v>1131</v>
      </c>
      <c r="D73" s="505">
        <f>SUM(D74)</f>
        <v>585440</v>
      </c>
      <c r="E73" s="506" t="s">
        <v>289</v>
      </c>
      <c r="F73" s="85">
        <f>SUM(F74)</f>
        <v>0</v>
      </c>
      <c r="G73" s="507"/>
      <c r="H73" s="597"/>
      <c r="I73" s="256"/>
      <c r="K73" s="626"/>
      <c r="L73" s="626">
        <v>3500</v>
      </c>
    </row>
    <row r="74" spans="1:11" ht="44.25" customHeight="1" hidden="1">
      <c r="A74" s="400"/>
      <c r="B74" s="500" t="s">
        <v>12</v>
      </c>
      <c r="C74" s="501">
        <v>1131</v>
      </c>
      <c r="D74" s="502">
        <v>585440</v>
      </c>
      <c r="E74" s="480" t="s">
        <v>289</v>
      </c>
      <c r="F74" s="387"/>
      <c r="G74" s="456" t="s">
        <v>888</v>
      </c>
      <c r="H74" s="598" t="s">
        <v>356</v>
      </c>
      <c r="I74" s="256"/>
      <c r="K74" s="626">
        <v>585440</v>
      </c>
    </row>
    <row r="75" spans="1:9" ht="18" customHeight="1" hidden="1">
      <c r="A75" s="15"/>
      <c r="B75" s="135" t="s">
        <v>1028</v>
      </c>
      <c r="C75" s="23">
        <v>1131</v>
      </c>
      <c r="D75" s="267">
        <f>SUM(D72:D73)</f>
        <v>1260600</v>
      </c>
      <c r="E75" s="18" t="s">
        <v>289</v>
      </c>
      <c r="F75" s="85">
        <f>SUM(F72,F73)</f>
        <v>191076.96000000002</v>
      </c>
      <c r="G75" s="171"/>
      <c r="H75" s="597"/>
      <c r="I75" s="430"/>
    </row>
    <row r="76" spans="1:10" ht="20.25" customHeight="1" hidden="1" thickBot="1">
      <c r="A76" s="232"/>
      <c r="B76" s="678" t="s">
        <v>1024</v>
      </c>
      <c r="C76" s="233">
        <v>1131</v>
      </c>
      <c r="D76" s="272">
        <v>1260600</v>
      </c>
      <c r="E76" s="108" t="s">
        <v>289</v>
      </c>
      <c r="F76" s="151"/>
      <c r="G76" s="436"/>
      <c r="H76" s="599"/>
      <c r="I76" s="431"/>
      <c r="J76" s="328"/>
    </row>
    <row r="77" spans="1:11" ht="24.75" customHeight="1">
      <c r="A77" s="1790" t="s">
        <v>483</v>
      </c>
      <c r="B77" s="1790"/>
      <c r="C77" s="1790"/>
      <c r="D77" s="1790"/>
      <c r="E77" s="1790"/>
      <c r="F77" s="144"/>
      <c r="G77" s="437"/>
      <c r="H77" s="510"/>
      <c r="J77" t="s">
        <v>796</v>
      </c>
      <c r="K77" t="s">
        <v>797</v>
      </c>
    </row>
    <row r="78" spans="1:12" s="244" customFormat="1" ht="64.5" customHeight="1">
      <c r="A78" s="669">
        <v>41</v>
      </c>
      <c r="B78" s="26" t="s">
        <v>1062</v>
      </c>
      <c r="C78" s="670">
        <v>1134</v>
      </c>
      <c r="D78" s="671">
        <v>4579142.29</v>
      </c>
      <c r="E78" s="52" t="s">
        <v>289</v>
      </c>
      <c r="F78" s="517"/>
      <c r="G78" s="171" t="s">
        <v>982</v>
      </c>
      <c r="H78" s="460"/>
      <c r="I78" s="395" t="s">
        <v>781</v>
      </c>
      <c r="J78" s="249" t="s">
        <v>794</v>
      </c>
      <c r="K78" s="244" t="s">
        <v>795</v>
      </c>
      <c r="L78" s="244">
        <v>4592226</v>
      </c>
    </row>
    <row r="79" spans="1:10" s="244" customFormat="1" ht="33.75" customHeight="1">
      <c r="A79" s="669">
        <v>42</v>
      </c>
      <c r="B79" s="26" t="s">
        <v>560</v>
      </c>
      <c r="C79" s="670">
        <v>1134</v>
      </c>
      <c r="D79" s="671">
        <v>97607.81</v>
      </c>
      <c r="E79" s="52" t="s">
        <v>289</v>
      </c>
      <c r="F79" s="517"/>
      <c r="G79" s="171"/>
      <c r="H79" s="460"/>
      <c r="I79" s="395"/>
      <c r="J79" s="249"/>
    </row>
    <row r="80" spans="1:10" s="244" customFormat="1" ht="24.75" customHeight="1">
      <c r="A80" s="669">
        <v>43</v>
      </c>
      <c r="B80" s="26" t="s">
        <v>559</v>
      </c>
      <c r="C80" s="698">
        <v>1134</v>
      </c>
      <c r="D80" s="699">
        <v>26983</v>
      </c>
      <c r="E80" s="18" t="s">
        <v>289</v>
      </c>
      <c r="F80" s="517"/>
      <c r="G80" s="171"/>
      <c r="H80" s="460" t="s">
        <v>695</v>
      </c>
      <c r="I80" s="395" t="s">
        <v>551</v>
      </c>
      <c r="J80" s="249"/>
    </row>
    <row r="81" spans="1:9" ht="24.75" customHeight="1">
      <c r="A81" s="669">
        <v>44</v>
      </c>
      <c r="B81" s="26" t="s">
        <v>668</v>
      </c>
      <c r="C81" s="25">
        <v>1134</v>
      </c>
      <c r="D81" s="275">
        <v>99900</v>
      </c>
      <c r="E81" s="684" t="s">
        <v>289</v>
      </c>
      <c r="F81" s="58">
        <v>99892.8</v>
      </c>
      <c r="G81" s="195" t="s">
        <v>888</v>
      </c>
      <c r="H81" s="465" t="s">
        <v>727</v>
      </c>
      <c r="I81" s="401" t="s">
        <v>710</v>
      </c>
    </row>
    <row r="82" spans="1:9" ht="26.25" customHeight="1">
      <c r="A82" s="669">
        <v>45</v>
      </c>
      <c r="B82" s="26" t="s">
        <v>1134</v>
      </c>
      <c r="C82" s="25">
        <v>1134</v>
      </c>
      <c r="D82" s="58">
        <v>54648</v>
      </c>
      <c r="E82" s="52" t="s">
        <v>289</v>
      </c>
      <c r="F82" s="58">
        <v>13662</v>
      </c>
      <c r="G82" s="195" t="s">
        <v>25</v>
      </c>
      <c r="H82" s="465" t="s">
        <v>679</v>
      </c>
      <c r="I82" s="401" t="s">
        <v>685</v>
      </c>
    </row>
    <row r="83" spans="1:9" ht="15.75">
      <c r="A83" s="669">
        <v>46</v>
      </c>
      <c r="B83" s="49" t="s">
        <v>603</v>
      </c>
      <c r="C83" s="25">
        <v>1134</v>
      </c>
      <c r="D83" s="275">
        <v>60000</v>
      </c>
      <c r="E83" s="52" t="s">
        <v>289</v>
      </c>
      <c r="F83" s="58">
        <v>60000</v>
      </c>
      <c r="G83" s="195" t="s">
        <v>25</v>
      </c>
      <c r="H83" s="465" t="s">
        <v>726</v>
      </c>
      <c r="I83" s="401"/>
    </row>
    <row r="84" spans="1:10" ht="15.75">
      <c r="A84" s="669">
        <v>47</v>
      </c>
      <c r="B84" s="49" t="s">
        <v>1138</v>
      </c>
      <c r="C84" s="25">
        <v>1134</v>
      </c>
      <c r="D84" s="275">
        <v>70300</v>
      </c>
      <c r="E84" s="52" t="s">
        <v>289</v>
      </c>
      <c r="F84" s="360">
        <v>27591.8</v>
      </c>
      <c r="G84" s="195" t="s">
        <v>25</v>
      </c>
      <c r="H84" s="465" t="s">
        <v>728</v>
      </c>
      <c r="J84" s="401"/>
    </row>
    <row r="85" spans="1:9" ht="18.75" customHeight="1">
      <c r="A85" s="669">
        <v>48</v>
      </c>
      <c r="B85" s="49" t="s">
        <v>1140</v>
      </c>
      <c r="C85" s="25">
        <v>1134</v>
      </c>
      <c r="D85" s="58">
        <v>69300</v>
      </c>
      <c r="E85" s="52" t="s">
        <v>289</v>
      </c>
      <c r="F85" s="58">
        <v>17313.96</v>
      </c>
      <c r="G85" s="195" t="s">
        <v>25</v>
      </c>
      <c r="H85" s="462" t="s">
        <v>687</v>
      </c>
      <c r="I85" s="401"/>
    </row>
    <row r="86" spans="1:9" ht="14.25" customHeight="1">
      <c r="A86" s="669">
        <v>49</v>
      </c>
      <c r="B86" s="49" t="s">
        <v>399</v>
      </c>
      <c r="C86" s="25">
        <v>1134</v>
      </c>
      <c r="D86" s="275">
        <v>6000</v>
      </c>
      <c r="E86" s="52" t="s">
        <v>289</v>
      </c>
      <c r="F86" s="58"/>
      <c r="G86" s="195" t="s">
        <v>888</v>
      </c>
      <c r="H86" s="465" t="s">
        <v>730</v>
      </c>
      <c r="I86" s="487" t="s">
        <v>731</v>
      </c>
    </row>
    <row r="87" spans="1:10" ht="26.25" customHeight="1">
      <c r="A87" s="669">
        <v>50</v>
      </c>
      <c r="B87" s="49" t="s">
        <v>653</v>
      </c>
      <c r="C87" s="25">
        <v>1134</v>
      </c>
      <c r="D87" s="275">
        <v>60000</v>
      </c>
      <c r="E87" s="52" t="s">
        <v>289</v>
      </c>
      <c r="F87" s="340"/>
      <c r="G87" s="195" t="s">
        <v>888</v>
      </c>
      <c r="H87" s="465" t="s">
        <v>730</v>
      </c>
      <c r="J87" s="401"/>
    </row>
    <row r="88" spans="1:9" ht="27" customHeight="1">
      <c r="A88" s="669">
        <v>51</v>
      </c>
      <c r="B88" s="49" t="s">
        <v>331</v>
      </c>
      <c r="C88" s="25">
        <v>1134</v>
      </c>
      <c r="D88" s="58">
        <v>4272</v>
      </c>
      <c r="E88" s="52" t="s">
        <v>289</v>
      </c>
      <c r="F88" s="360"/>
      <c r="G88" s="195" t="s">
        <v>888</v>
      </c>
      <c r="H88" s="462" t="s">
        <v>688</v>
      </c>
      <c r="I88" s="401"/>
    </row>
    <row r="89" spans="1:10" ht="17.25" customHeight="1">
      <c r="A89" s="669">
        <v>52</v>
      </c>
      <c r="B89" s="49" t="s">
        <v>1147</v>
      </c>
      <c r="C89" s="25">
        <v>1134</v>
      </c>
      <c r="D89" s="275">
        <v>15000</v>
      </c>
      <c r="E89" s="52" t="s">
        <v>289</v>
      </c>
      <c r="F89" s="360">
        <v>3000</v>
      </c>
      <c r="G89" s="195" t="s">
        <v>25</v>
      </c>
      <c r="H89" s="465" t="s">
        <v>670</v>
      </c>
      <c r="J89" s="401"/>
    </row>
    <row r="90" spans="1:10" ht="40.5" customHeight="1">
      <c r="A90" s="669">
        <v>53</v>
      </c>
      <c r="B90" s="26" t="s">
        <v>1148</v>
      </c>
      <c r="C90" s="25">
        <v>1134</v>
      </c>
      <c r="D90" s="360">
        <v>35000</v>
      </c>
      <c r="E90" s="52" t="s">
        <v>289</v>
      </c>
      <c r="F90" s="340"/>
      <c r="G90" s="195" t="s">
        <v>888</v>
      </c>
      <c r="H90" s="462" t="s">
        <v>689</v>
      </c>
      <c r="I90" t="s">
        <v>690</v>
      </c>
      <c r="J90" s="401"/>
    </row>
    <row r="91" spans="1:8" ht="15" customHeight="1">
      <c r="A91" s="669">
        <v>54</v>
      </c>
      <c r="B91" s="26" t="s">
        <v>754</v>
      </c>
      <c r="C91" s="25">
        <v>1134</v>
      </c>
      <c r="D91" s="58">
        <v>98072</v>
      </c>
      <c r="E91" s="52" t="s">
        <v>289</v>
      </c>
      <c r="F91" s="360">
        <v>98072</v>
      </c>
      <c r="G91" s="195" t="s">
        <v>25</v>
      </c>
      <c r="H91" s="465" t="s">
        <v>677</v>
      </c>
    </row>
    <row r="92" spans="1:8" s="244" customFormat="1" ht="26.25" customHeight="1">
      <c r="A92" s="669">
        <v>55</v>
      </c>
      <c r="B92" s="26" t="s">
        <v>368</v>
      </c>
      <c r="C92" s="25">
        <v>1134</v>
      </c>
      <c r="D92" s="275">
        <v>99900</v>
      </c>
      <c r="E92" s="52" t="s">
        <v>289</v>
      </c>
      <c r="F92" s="360"/>
      <c r="G92" s="195" t="s">
        <v>888</v>
      </c>
      <c r="H92" s="465" t="s">
        <v>671</v>
      </c>
    </row>
    <row r="93" spans="1:9" ht="20.25" customHeight="1">
      <c r="A93" s="669">
        <v>56</v>
      </c>
      <c r="B93" s="26" t="s">
        <v>561</v>
      </c>
      <c r="C93" s="25">
        <v>1134</v>
      </c>
      <c r="D93" s="275">
        <v>99600</v>
      </c>
      <c r="E93" s="52" t="s">
        <v>289</v>
      </c>
      <c r="F93" s="360">
        <v>24900</v>
      </c>
      <c r="G93" s="195" t="s">
        <v>25</v>
      </c>
      <c r="H93" s="462" t="s">
        <v>680</v>
      </c>
      <c r="I93" t="s">
        <v>691</v>
      </c>
    </row>
    <row r="94" spans="1:10" ht="13.5" customHeight="1">
      <c r="A94" s="669">
        <v>57</v>
      </c>
      <c r="B94" s="26" t="s">
        <v>370</v>
      </c>
      <c r="C94" s="25">
        <v>1134</v>
      </c>
      <c r="D94" s="275">
        <v>12000</v>
      </c>
      <c r="E94" s="52" t="s">
        <v>289</v>
      </c>
      <c r="F94" s="360">
        <v>124.52</v>
      </c>
      <c r="G94" s="195" t="s">
        <v>890</v>
      </c>
      <c r="H94" s="465" t="s">
        <v>672</v>
      </c>
      <c r="J94" s="401"/>
    </row>
    <row r="95" spans="1:10" ht="15.75" customHeight="1">
      <c r="A95" s="669">
        <v>58</v>
      </c>
      <c r="B95" s="26" t="s">
        <v>386</v>
      </c>
      <c r="C95" s="25">
        <v>1134</v>
      </c>
      <c r="D95" s="275">
        <v>12252</v>
      </c>
      <c r="E95" s="52" t="s">
        <v>289</v>
      </c>
      <c r="F95" s="360">
        <v>12252</v>
      </c>
      <c r="G95" s="195" t="s">
        <v>888</v>
      </c>
      <c r="H95" s="462" t="s">
        <v>690</v>
      </c>
      <c r="J95" s="420"/>
    </row>
    <row r="96" spans="1:10" ht="12" customHeight="1">
      <c r="A96" s="669">
        <v>59</v>
      </c>
      <c r="B96" s="25" t="s">
        <v>373</v>
      </c>
      <c r="C96" s="25">
        <v>1134</v>
      </c>
      <c r="D96" s="58">
        <v>75400</v>
      </c>
      <c r="E96" s="52" t="s">
        <v>289</v>
      </c>
      <c r="F96" s="58">
        <v>15513.12</v>
      </c>
      <c r="G96" s="195" t="s">
        <v>888</v>
      </c>
      <c r="H96" s="460" t="s">
        <v>692</v>
      </c>
      <c r="I96" t="s">
        <v>690</v>
      </c>
      <c r="J96" s="521"/>
    </row>
    <row r="97" spans="1:9" ht="24" customHeight="1">
      <c r="A97" s="669">
        <v>60</v>
      </c>
      <c r="B97" s="49" t="s">
        <v>377</v>
      </c>
      <c r="C97" s="11">
        <v>1134</v>
      </c>
      <c r="D97" s="80">
        <v>4920</v>
      </c>
      <c r="E97" s="18" t="s">
        <v>289</v>
      </c>
      <c r="F97" s="80">
        <v>1230</v>
      </c>
      <c r="G97" s="195" t="s">
        <v>25</v>
      </c>
      <c r="H97" s="489" t="s">
        <v>693</v>
      </c>
      <c r="I97" t="s">
        <v>727</v>
      </c>
    </row>
    <row r="98" spans="1:8" ht="15.75" customHeight="1">
      <c r="A98" s="669">
        <v>61</v>
      </c>
      <c r="B98" s="49" t="s">
        <v>221</v>
      </c>
      <c r="C98" s="25">
        <v>1134</v>
      </c>
      <c r="D98" s="275">
        <v>8000</v>
      </c>
      <c r="E98" s="52" t="s">
        <v>289</v>
      </c>
      <c r="F98" s="58"/>
      <c r="G98" s="171" t="s">
        <v>890</v>
      </c>
      <c r="H98" s="465" t="s">
        <v>675</v>
      </c>
    </row>
    <row r="99" spans="1:8" ht="13.5" customHeight="1">
      <c r="A99" s="669">
        <v>62</v>
      </c>
      <c r="B99" s="21" t="s">
        <v>387</v>
      </c>
      <c r="C99" s="11">
        <v>1134</v>
      </c>
      <c r="D99" s="80">
        <v>99900</v>
      </c>
      <c r="E99" s="18" t="s">
        <v>289</v>
      </c>
      <c r="F99" s="349">
        <v>99900</v>
      </c>
      <c r="G99" s="195" t="s">
        <v>888</v>
      </c>
      <c r="H99" s="460" t="s">
        <v>694</v>
      </c>
    </row>
    <row r="100" spans="1:10" ht="30" customHeight="1">
      <c r="A100" s="669">
        <v>63</v>
      </c>
      <c r="B100" s="388" t="s">
        <v>17</v>
      </c>
      <c r="C100" s="389">
        <v>1134</v>
      </c>
      <c r="D100" s="360">
        <v>99900</v>
      </c>
      <c r="E100" s="390" t="s">
        <v>289</v>
      </c>
      <c r="F100" s="360">
        <v>68785.92</v>
      </c>
      <c r="G100" s="195" t="s">
        <v>888</v>
      </c>
      <c r="H100" s="464" t="s">
        <v>695</v>
      </c>
      <c r="I100" s="28" t="s">
        <v>696</v>
      </c>
      <c r="J100" s="28"/>
    </row>
    <row r="101" spans="1:10" ht="14.25" customHeight="1">
      <c r="A101" s="670">
        <v>64</v>
      </c>
      <c r="B101" s="21" t="s">
        <v>891</v>
      </c>
      <c r="C101" s="11">
        <v>1134</v>
      </c>
      <c r="D101" s="80">
        <v>30508</v>
      </c>
      <c r="E101" s="18" t="s">
        <v>289</v>
      </c>
      <c r="F101" s="80">
        <v>30507.6</v>
      </c>
      <c r="G101" s="195" t="s">
        <v>888</v>
      </c>
      <c r="H101" s="465" t="s">
        <v>678</v>
      </c>
      <c r="I101" s="28"/>
      <c r="J101" s="28"/>
    </row>
    <row r="102" spans="1:10" ht="27.75" customHeight="1">
      <c r="A102" s="670">
        <v>65</v>
      </c>
      <c r="B102" s="21" t="s">
        <v>1032</v>
      </c>
      <c r="C102" s="11">
        <v>1134</v>
      </c>
      <c r="D102" s="260">
        <v>38400</v>
      </c>
      <c r="E102" s="18" t="s">
        <v>289</v>
      </c>
      <c r="F102" s="58">
        <v>9600</v>
      </c>
      <c r="G102" s="195" t="s">
        <v>25</v>
      </c>
      <c r="H102" s="460" t="s">
        <v>697</v>
      </c>
      <c r="I102" s="28"/>
      <c r="J102" s="28"/>
    </row>
    <row r="103" spans="1:10" ht="12" customHeight="1">
      <c r="A103" s="669">
        <v>66</v>
      </c>
      <c r="B103" s="26" t="s">
        <v>388</v>
      </c>
      <c r="C103" s="25">
        <v>1134</v>
      </c>
      <c r="D103" s="275">
        <v>12400</v>
      </c>
      <c r="E103" s="52" t="s">
        <v>289</v>
      </c>
      <c r="F103" s="360">
        <v>900</v>
      </c>
      <c r="G103" s="195" t="s">
        <v>888</v>
      </c>
      <c r="H103" s="460"/>
      <c r="J103" s="402"/>
    </row>
    <row r="104" spans="1:10" ht="22.5" customHeight="1">
      <c r="A104" s="669">
        <v>67</v>
      </c>
      <c r="B104" s="49" t="s">
        <v>607</v>
      </c>
      <c r="C104" s="11">
        <v>1134</v>
      </c>
      <c r="D104" s="80">
        <v>2925</v>
      </c>
      <c r="E104" s="18" t="s">
        <v>289</v>
      </c>
      <c r="F104" s="80">
        <v>657</v>
      </c>
      <c r="G104" s="195" t="s">
        <v>25</v>
      </c>
      <c r="H104" s="460" t="s">
        <v>698</v>
      </c>
      <c r="I104" s="28" t="s">
        <v>699</v>
      </c>
      <c r="J104" s="28"/>
    </row>
    <row r="105" spans="1:10" s="244" customFormat="1" ht="16.5" customHeight="1">
      <c r="A105" s="669">
        <v>68</v>
      </c>
      <c r="B105" s="26" t="s">
        <v>594</v>
      </c>
      <c r="C105" s="25">
        <v>1134</v>
      </c>
      <c r="D105" s="58">
        <v>60000</v>
      </c>
      <c r="E105" s="52" t="s">
        <v>289</v>
      </c>
      <c r="F105" s="360">
        <v>25310.2</v>
      </c>
      <c r="G105" s="195" t="s">
        <v>888</v>
      </c>
      <c r="H105" s="462" t="s">
        <v>703</v>
      </c>
      <c r="J105" s="422"/>
    </row>
    <row r="106" spans="1:10" s="244" customFormat="1" ht="27" customHeight="1">
      <c r="A106" s="669">
        <v>69</v>
      </c>
      <c r="B106" s="26" t="s">
        <v>125</v>
      </c>
      <c r="C106" s="25">
        <v>1134</v>
      </c>
      <c r="D106" s="58">
        <v>90000</v>
      </c>
      <c r="E106" s="52" t="s">
        <v>289</v>
      </c>
      <c r="F106" s="58">
        <v>87719</v>
      </c>
      <c r="G106" s="171" t="s">
        <v>890</v>
      </c>
      <c r="H106" s="460" t="s">
        <v>698</v>
      </c>
      <c r="J106" s="402"/>
    </row>
    <row r="107" spans="1:10" s="244" customFormat="1" ht="33" customHeight="1">
      <c r="A107" s="669">
        <v>70</v>
      </c>
      <c r="B107" s="26" t="s">
        <v>984</v>
      </c>
      <c r="C107" s="25">
        <v>1134</v>
      </c>
      <c r="D107" s="517">
        <v>4000</v>
      </c>
      <c r="E107" s="52" t="s">
        <v>289</v>
      </c>
      <c r="F107" s="517">
        <v>4000</v>
      </c>
      <c r="G107" s="171" t="s">
        <v>890</v>
      </c>
      <c r="H107" s="460"/>
      <c r="I107" s="395"/>
      <c r="J107" s="249"/>
    </row>
    <row r="108" spans="1:10" s="244" customFormat="1" ht="15.75" customHeight="1">
      <c r="A108" s="669">
        <v>71</v>
      </c>
      <c r="B108" s="26" t="s">
        <v>778</v>
      </c>
      <c r="C108" s="25">
        <v>1134</v>
      </c>
      <c r="D108" s="517">
        <v>15180</v>
      </c>
      <c r="E108" s="52" t="s">
        <v>289</v>
      </c>
      <c r="F108" s="517"/>
      <c r="G108" s="171" t="s">
        <v>890</v>
      </c>
      <c r="H108" s="460"/>
      <c r="I108" s="395"/>
      <c r="J108" s="249"/>
    </row>
    <row r="109" spans="1:8" s="244" customFormat="1" ht="12.75" customHeight="1">
      <c r="A109" s="669">
        <v>72</v>
      </c>
      <c r="B109" s="26" t="s">
        <v>615</v>
      </c>
      <c r="C109" s="25">
        <v>1134</v>
      </c>
      <c r="D109" s="275">
        <v>50000</v>
      </c>
      <c r="E109" s="52" t="s">
        <v>289</v>
      </c>
      <c r="F109" s="58">
        <v>5662.2</v>
      </c>
      <c r="G109" s="195" t="s">
        <v>25</v>
      </c>
      <c r="H109" s="465" t="s">
        <v>674</v>
      </c>
    </row>
    <row r="110" spans="1:10" ht="15.75" customHeight="1">
      <c r="A110" s="669">
        <v>73</v>
      </c>
      <c r="B110" s="26" t="s">
        <v>14</v>
      </c>
      <c r="C110" s="25">
        <v>1134</v>
      </c>
      <c r="D110" s="275">
        <v>5000</v>
      </c>
      <c r="E110" s="52" t="s">
        <v>289</v>
      </c>
      <c r="F110" s="58"/>
      <c r="G110" s="171" t="s">
        <v>890</v>
      </c>
      <c r="H110" s="460" t="s">
        <v>700</v>
      </c>
      <c r="J110" s="422"/>
    </row>
    <row r="111" spans="1:10" ht="37.5" customHeight="1">
      <c r="A111" s="669">
        <v>74</v>
      </c>
      <c r="B111" s="26" t="s">
        <v>39</v>
      </c>
      <c r="C111" s="25">
        <v>1134</v>
      </c>
      <c r="D111" s="275">
        <v>30000</v>
      </c>
      <c r="E111" s="52" t="s">
        <v>289</v>
      </c>
      <c r="F111" s="58">
        <v>1173.02</v>
      </c>
      <c r="G111" s="171" t="s">
        <v>890</v>
      </c>
      <c r="H111" s="460"/>
      <c r="J111" s="422"/>
    </row>
    <row r="112" spans="1:10" ht="16.5" customHeight="1">
      <c r="A112" s="669">
        <v>75</v>
      </c>
      <c r="B112" s="49" t="s">
        <v>40</v>
      </c>
      <c r="C112" s="25">
        <v>1134</v>
      </c>
      <c r="D112" s="275">
        <v>99900</v>
      </c>
      <c r="E112" s="52" t="s">
        <v>289</v>
      </c>
      <c r="F112" s="82"/>
      <c r="G112" s="171" t="s">
        <v>888</v>
      </c>
      <c r="H112" s="243" t="s">
        <v>732</v>
      </c>
      <c r="J112" s="422"/>
    </row>
    <row r="113" spans="1:10" s="244" customFormat="1" ht="12" customHeight="1">
      <c r="A113" s="669">
        <v>76</v>
      </c>
      <c r="B113" s="26" t="s">
        <v>15</v>
      </c>
      <c r="C113" s="25">
        <v>1134</v>
      </c>
      <c r="D113" s="58">
        <v>15000</v>
      </c>
      <c r="E113" s="52" t="s">
        <v>289</v>
      </c>
      <c r="F113" s="156"/>
      <c r="G113" s="377" t="s">
        <v>890</v>
      </c>
      <c r="H113" s="490" t="s">
        <v>573</v>
      </c>
      <c r="I113" s="395"/>
      <c r="J113" s="395"/>
    </row>
    <row r="114" spans="1:10" s="244" customFormat="1" ht="28.5" customHeight="1">
      <c r="A114" s="669">
        <v>77</v>
      </c>
      <c r="B114" s="26" t="s">
        <v>127</v>
      </c>
      <c r="C114" s="25">
        <v>1134</v>
      </c>
      <c r="D114" s="58">
        <v>90000</v>
      </c>
      <c r="E114" s="52" t="s">
        <v>289</v>
      </c>
      <c r="F114" s="58"/>
      <c r="G114" s="171" t="s">
        <v>890</v>
      </c>
      <c r="H114" s="460" t="s">
        <v>678</v>
      </c>
      <c r="I114" s="395"/>
      <c r="J114" s="249"/>
    </row>
    <row r="115" spans="1:10" s="244" customFormat="1" ht="18.75" customHeight="1">
      <c r="A115" s="669">
        <v>78</v>
      </c>
      <c r="B115" s="26" t="s">
        <v>589</v>
      </c>
      <c r="C115" s="25">
        <v>1134</v>
      </c>
      <c r="D115" s="58">
        <v>5000</v>
      </c>
      <c r="E115" s="52" t="s">
        <v>289</v>
      </c>
      <c r="F115" s="58"/>
      <c r="G115" s="171" t="s">
        <v>890</v>
      </c>
      <c r="H115" s="460"/>
      <c r="I115" s="395"/>
      <c r="J115" s="249"/>
    </row>
    <row r="116" spans="1:10" s="244" customFormat="1" ht="18" customHeight="1">
      <c r="A116" s="669">
        <v>79</v>
      </c>
      <c r="B116" s="49" t="s">
        <v>398</v>
      </c>
      <c r="C116" s="25">
        <v>1134</v>
      </c>
      <c r="D116" s="275">
        <v>16500</v>
      </c>
      <c r="E116" s="52" t="s">
        <v>289</v>
      </c>
      <c r="F116" s="58"/>
      <c r="G116" s="195" t="s">
        <v>890</v>
      </c>
      <c r="H116" s="460" t="s">
        <v>669</v>
      </c>
      <c r="J116" s="401"/>
    </row>
    <row r="117" spans="1:10" s="244" customFormat="1" ht="15.75" customHeight="1">
      <c r="A117" s="669">
        <v>80</v>
      </c>
      <c r="B117" s="26" t="s">
        <v>371</v>
      </c>
      <c r="C117" s="25">
        <v>1134</v>
      </c>
      <c r="D117" s="275">
        <v>88000</v>
      </c>
      <c r="E117" s="52" t="s">
        <v>289</v>
      </c>
      <c r="F117" s="58"/>
      <c r="G117" s="195" t="s">
        <v>890</v>
      </c>
      <c r="H117" s="465" t="s">
        <v>673</v>
      </c>
      <c r="J117" s="346"/>
    </row>
    <row r="118" spans="1:10" ht="28.5" customHeight="1">
      <c r="A118" s="669">
        <v>81</v>
      </c>
      <c r="B118" s="49" t="s">
        <v>664</v>
      </c>
      <c r="C118" s="11">
        <v>1134</v>
      </c>
      <c r="D118" s="80">
        <v>6000</v>
      </c>
      <c r="E118" s="18" t="s">
        <v>289</v>
      </c>
      <c r="F118" s="80"/>
      <c r="G118" s="171" t="s">
        <v>890</v>
      </c>
      <c r="H118" s="460" t="s">
        <v>695</v>
      </c>
      <c r="I118" s="423"/>
      <c r="J118" s="28"/>
    </row>
    <row r="119" spans="1:10" ht="16.5" customHeight="1">
      <c r="A119" s="669">
        <v>82</v>
      </c>
      <c r="B119" s="153" t="s">
        <v>619</v>
      </c>
      <c r="C119" s="25">
        <v>1134</v>
      </c>
      <c r="D119" s="275">
        <v>2000</v>
      </c>
      <c r="E119" s="52" t="s">
        <v>289</v>
      </c>
      <c r="F119" s="58"/>
      <c r="G119" s="171" t="s">
        <v>890</v>
      </c>
      <c r="H119" s="460" t="s">
        <v>701</v>
      </c>
      <c r="I119" s="423"/>
      <c r="J119" s="28"/>
    </row>
    <row r="120" spans="1:10" ht="18" customHeight="1">
      <c r="A120" s="669">
        <v>83</v>
      </c>
      <c r="B120" s="153" t="s">
        <v>545</v>
      </c>
      <c r="C120" s="25">
        <v>1134</v>
      </c>
      <c r="D120" s="275">
        <v>99900</v>
      </c>
      <c r="E120" s="52" t="s">
        <v>289</v>
      </c>
      <c r="F120" s="156"/>
      <c r="G120" s="171"/>
      <c r="H120" s="460"/>
      <c r="I120" s="423"/>
      <c r="J120" s="28"/>
    </row>
    <row r="121" spans="1:10" s="244" customFormat="1" ht="28.5" customHeight="1">
      <c r="A121" s="669">
        <v>84</v>
      </c>
      <c r="B121" s="26" t="s">
        <v>130</v>
      </c>
      <c r="C121" s="25">
        <v>1134</v>
      </c>
      <c r="D121" s="58">
        <v>15000</v>
      </c>
      <c r="E121" s="52" t="s">
        <v>289</v>
      </c>
      <c r="F121" s="156"/>
      <c r="G121" s="171" t="s">
        <v>890</v>
      </c>
      <c r="H121" s="460" t="s">
        <v>704</v>
      </c>
      <c r="I121" s="402"/>
      <c r="J121" s="515"/>
    </row>
    <row r="122" spans="1:10" s="317" customFormat="1" ht="39.75" customHeight="1">
      <c r="A122" s="669">
        <v>85</v>
      </c>
      <c r="B122" s="49" t="s">
        <v>63</v>
      </c>
      <c r="C122" s="25">
        <v>1134</v>
      </c>
      <c r="D122" s="275">
        <v>50000</v>
      </c>
      <c r="E122" s="52" t="s">
        <v>289</v>
      </c>
      <c r="F122" s="58"/>
      <c r="G122" s="195" t="s">
        <v>890</v>
      </c>
      <c r="H122" s="462" t="s">
        <v>435</v>
      </c>
      <c r="I122" s="614"/>
      <c r="J122" s="401"/>
    </row>
    <row r="123" spans="1:10" s="317" customFormat="1" ht="41.25" customHeight="1">
      <c r="A123" s="669">
        <v>86</v>
      </c>
      <c r="B123" s="49" t="s">
        <v>64</v>
      </c>
      <c r="C123" s="25">
        <v>1134</v>
      </c>
      <c r="D123" s="275">
        <v>50000</v>
      </c>
      <c r="E123" s="52" t="s">
        <v>289</v>
      </c>
      <c r="F123" s="58"/>
      <c r="G123" s="195"/>
      <c r="H123" s="462"/>
      <c r="I123" s="614"/>
      <c r="J123" s="401"/>
    </row>
    <row r="124" spans="1:10" s="317" customFormat="1" ht="21" customHeight="1">
      <c r="A124" s="669">
        <v>87</v>
      </c>
      <c r="B124" s="49" t="s">
        <v>546</v>
      </c>
      <c r="C124" s="25">
        <v>1134</v>
      </c>
      <c r="D124" s="275">
        <v>99900</v>
      </c>
      <c r="E124" s="52" t="s">
        <v>289</v>
      </c>
      <c r="F124" s="58"/>
      <c r="G124" s="195"/>
      <c r="H124" s="462"/>
      <c r="I124" s="614"/>
      <c r="J124" s="401"/>
    </row>
    <row r="125" spans="1:10" s="317" customFormat="1" ht="40.5" customHeight="1">
      <c r="A125" s="669">
        <v>88</v>
      </c>
      <c r="B125" s="49" t="s">
        <v>65</v>
      </c>
      <c r="C125" s="25">
        <v>1134</v>
      </c>
      <c r="D125" s="275">
        <v>50000</v>
      </c>
      <c r="E125" s="52" t="s">
        <v>289</v>
      </c>
      <c r="F125" s="58"/>
      <c r="G125" s="195"/>
      <c r="H125" s="462"/>
      <c r="I125" s="614"/>
      <c r="J125" s="401"/>
    </row>
    <row r="126" spans="1:10" s="317" customFormat="1" ht="38.25" customHeight="1">
      <c r="A126" s="669">
        <v>89</v>
      </c>
      <c r="B126" s="49" t="s">
        <v>460</v>
      </c>
      <c r="C126" s="25">
        <v>1134</v>
      </c>
      <c r="D126" s="275">
        <v>50000</v>
      </c>
      <c r="E126" s="52" t="s">
        <v>289</v>
      </c>
      <c r="F126" s="58"/>
      <c r="G126" s="195"/>
      <c r="H126" s="462"/>
      <c r="I126" s="614"/>
      <c r="J126" s="401"/>
    </row>
    <row r="127" spans="1:10" s="317" customFormat="1" ht="24.75" customHeight="1">
      <c r="A127" s="669">
        <v>90</v>
      </c>
      <c r="B127" s="49" t="s">
        <v>428</v>
      </c>
      <c r="C127" s="25">
        <v>1134</v>
      </c>
      <c r="D127" s="275">
        <v>3000</v>
      </c>
      <c r="E127" s="52" t="s">
        <v>289</v>
      </c>
      <c r="F127" s="58"/>
      <c r="G127" s="195" t="s">
        <v>890</v>
      </c>
      <c r="H127" s="462"/>
      <c r="I127" s="614"/>
      <c r="J127" s="401"/>
    </row>
    <row r="128" spans="1:10" s="317" customFormat="1" ht="12.75" customHeight="1">
      <c r="A128" s="669">
        <v>91</v>
      </c>
      <c r="B128" s="49" t="s">
        <v>16</v>
      </c>
      <c r="C128" s="25">
        <v>1134</v>
      </c>
      <c r="D128" s="275">
        <v>600</v>
      </c>
      <c r="E128" s="52" t="s">
        <v>289</v>
      </c>
      <c r="F128" s="58">
        <v>567.14</v>
      </c>
      <c r="G128" s="195" t="s">
        <v>890</v>
      </c>
      <c r="H128" s="462"/>
      <c r="I128" s="614"/>
      <c r="J128" s="401"/>
    </row>
    <row r="129" spans="1:10" s="244" customFormat="1" ht="24.75" customHeight="1">
      <c r="A129" s="669">
        <v>92</v>
      </c>
      <c r="B129" s="26" t="s">
        <v>523</v>
      </c>
      <c r="C129" s="25">
        <v>1134</v>
      </c>
      <c r="D129" s="58">
        <v>2000</v>
      </c>
      <c r="E129" s="52" t="s">
        <v>289</v>
      </c>
      <c r="F129" s="156"/>
      <c r="G129" s="171" t="s">
        <v>890</v>
      </c>
      <c r="H129" s="460" t="s">
        <v>687</v>
      </c>
      <c r="I129" s="358"/>
      <c r="J129" s="249"/>
    </row>
    <row r="130" spans="1:10" s="244" customFormat="1" ht="24.75" customHeight="1">
      <c r="A130" s="669">
        <v>93</v>
      </c>
      <c r="B130" s="26" t="s">
        <v>92</v>
      </c>
      <c r="C130" s="25">
        <v>1134</v>
      </c>
      <c r="D130" s="58">
        <v>20000</v>
      </c>
      <c r="E130" s="52" t="s">
        <v>289</v>
      </c>
      <c r="F130" s="156"/>
      <c r="G130" s="377" t="s">
        <v>890</v>
      </c>
      <c r="H130" s="18" t="s">
        <v>705</v>
      </c>
      <c r="I130" s="395"/>
      <c r="J130" s="249"/>
    </row>
    <row r="131" spans="1:10" s="244" customFormat="1" ht="27" customHeight="1">
      <c r="A131" s="669">
        <v>94</v>
      </c>
      <c r="B131" s="26" t="s">
        <v>451</v>
      </c>
      <c r="C131" s="25">
        <v>1134</v>
      </c>
      <c r="D131" s="58">
        <v>99000</v>
      </c>
      <c r="E131" s="52" t="s">
        <v>289</v>
      </c>
      <c r="F131" s="58"/>
      <c r="G131" s="195" t="s">
        <v>888</v>
      </c>
      <c r="H131" s="465" t="s">
        <v>682</v>
      </c>
      <c r="I131" s="395"/>
      <c r="J131" s="249"/>
    </row>
    <row r="132" spans="1:10" s="244" customFormat="1" ht="24.75" customHeight="1">
      <c r="A132" s="669">
        <v>95</v>
      </c>
      <c r="B132" s="26" t="s">
        <v>129</v>
      </c>
      <c r="C132" s="25">
        <v>1134</v>
      </c>
      <c r="D132" s="58">
        <v>50000</v>
      </c>
      <c r="E132" s="52" t="s">
        <v>289</v>
      </c>
      <c r="F132" s="58"/>
      <c r="G132" s="171" t="s">
        <v>890</v>
      </c>
      <c r="H132" s="465" t="s">
        <v>683</v>
      </c>
      <c r="I132" s="395"/>
      <c r="J132" s="249"/>
    </row>
    <row r="133" spans="1:10" s="244" customFormat="1" ht="24.75" customHeight="1">
      <c r="A133" s="669">
        <v>96</v>
      </c>
      <c r="B133" s="26" t="s">
        <v>453</v>
      </c>
      <c r="C133" s="25">
        <v>1134</v>
      </c>
      <c r="D133" s="58">
        <v>99900</v>
      </c>
      <c r="E133" s="52" t="s">
        <v>289</v>
      </c>
      <c r="F133" s="58"/>
      <c r="G133" s="171"/>
      <c r="H133" s="465"/>
      <c r="I133" s="395"/>
      <c r="J133" s="249"/>
    </row>
    <row r="134" spans="1:10" s="244" customFormat="1" ht="24.75" customHeight="1">
      <c r="A134" s="669">
        <v>97</v>
      </c>
      <c r="B134" s="26" t="s">
        <v>544</v>
      </c>
      <c r="C134" s="25">
        <v>1134</v>
      </c>
      <c r="D134" s="58">
        <v>99000</v>
      </c>
      <c r="E134" s="52" t="s">
        <v>289</v>
      </c>
      <c r="F134" s="58"/>
      <c r="G134" s="171"/>
      <c r="H134" s="465"/>
      <c r="I134" s="395"/>
      <c r="J134" s="249"/>
    </row>
    <row r="135" spans="1:11" s="244" customFormat="1" ht="41.25" customHeight="1">
      <c r="A135" s="669">
        <v>98</v>
      </c>
      <c r="B135" s="243" t="s">
        <v>452</v>
      </c>
      <c r="C135" s="241">
        <v>1134</v>
      </c>
      <c r="D135" s="269">
        <v>99100</v>
      </c>
      <c r="E135" s="242" t="s">
        <v>289</v>
      </c>
      <c r="F135" s="82">
        <v>99024</v>
      </c>
      <c r="G135" s="697" t="s">
        <v>436</v>
      </c>
      <c r="H135" s="484" t="s">
        <v>729</v>
      </c>
      <c r="I135" s="465" t="s">
        <v>681</v>
      </c>
      <c r="J135" s="346"/>
      <c r="K135" s="346"/>
    </row>
    <row r="136" spans="1:10" ht="26.25" customHeight="1" hidden="1">
      <c r="A136" s="669">
        <v>99</v>
      </c>
      <c r="B136" s="279" t="s">
        <v>431</v>
      </c>
      <c r="C136" s="124">
        <v>1134</v>
      </c>
      <c r="D136" s="270">
        <f>SUM(D81:D135)</f>
        <v>2632577</v>
      </c>
      <c r="E136" s="125" t="s">
        <v>289</v>
      </c>
      <c r="F136" s="126">
        <f>SUM(F81:F135)</f>
        <v>807358.2799999999</v>
      </c>
      <c r="G136" s="642"/>
      <c r="H136" s="596"/>
      <c r="I136" s="347"/>
      <c r="J136" s="391"/>
    </row>
    <row r="137" spans="1:10" ht="26.25" customHeight="1" hidden="1">
      <c r="A137" s="669">
        <v>100</v>
      </c>
      <c r="B137" s="668" t="s">
        <v>430</v>
      </c>
      <c r="C137" s="107">
        <v>1134</v>
      </c>
      <c r="D137" s="272">
        <f>SUM(D78,D79,D80)</f>
        <v>4703733.1</v>
      </c>
      <c r="E137" s="108" t="s">
        <v>289</v>
      </c>
      <c r="F137" s="117">
        <f>SUM(F78)</f>
        <v>0</v>
      </c>
      <c r="G137" s="97"/>
      <c r="H137" s="635"/>
      <c r="I137" s="347"/>
      <c r="J137" s="391"/>
    </row>
    <row r="138" spans="1:10" ht="26.25" customHeight="1" hidden="1" thickBot="1">
      <c r="A138" s="669">
        <v>101</v>
      </c>
      <c r="B138" s="643" t="s">
        <v>1133</v>
      </c>
      <c r="C138" s="602">
        <v>1134</v>
      </c>
      <c r="D138" s="268">
        <f>SUM(D136:D137)</f>
        <v>7336310.1</v>
      </c>
      <c r="E138" s="138" t="s">
        <v>289</v>
      </c>
      <c r="F138" s="139">
        <f>SUM(F136:F137)</f>
        <v>807358.2799999999</v>
      </c>
      <c r="G138" s="644"/>
      <c r="H138" s="599"/>
      <c r="I138" s="347"/>
      <c r="J138" s="391"/>
    </row>
    <row r="139" spans="1:8" ht="26.25" customHeight="1" hidden="1">
      <c r="A139" s="669">
        <v>102</v>
      </c>
      <c r="B139" s="658" t="s">
        <v>623</v>
      </c>
      <c r="C139" s="659">
        <v>1134</v>
      </c>
      <c r="D139" s="660">
        <f>SUM(D140:D142)</f>
        <v>23884966.9</v>
      </c>
      <c r="E139" s="661" t="s">
        <v>289</v>
      </c>
      <c r="F139" s="650">
        <f>SUM(F141:F142)</f>
        <v>671700</v>
      </c>
      <c r="G139" s="662"/>
      <c r="H139" s="596"/>
    </row>
    <row r="140" spans="1:8" ht="21.75" customHeight="1" hidden="1">
      <c r="A140" s="669">
        <v>103</v>
      </c>
      <c r="B140" s="667" t="s">
        <v>983</v>
      </c>
      <c r="C140" s="11">
        <v>1134</v>
      </c>
      <c r="D140" s="260">
        <v>23213266.9</v>
      </c>
      <c r="E140" s="18" t="s">
        <v>289</v>
      </c>
      <c r="F140" s="7"/>
      <c r="G140" s="21"/>
      <c r="H140" s="597"/>
    </row>
    <row r="141" spans="1:8" ht="26.25" customHeight="1" hidden="1">
      <c r="A141" s="669">
        <v>104</v>
      </c>
      <c r="B141" s="664" t="s">
        <v>604</v>
      </c>
      <c r="C141" s="11">
        <v>1134</v>
      </c>
      <c r="D141" s="260">
        <v>341700</v>
      </c>
      <c r="E141" s="18" t="s">
        <v>289</v>
      </c>
      <c r="F141" s="260">
        <v>341700</v>
      </c>
      <c r="G141" s="21" t="s">
        <v>618</v>
      </c>
      <c r="H141" s="597" t="s">
        <v>685</v>
      </c>
    </row>
    <row r="142" spans="1:8" ht="24.75" customHeight="1" hidden="1">
      <c r="A142" s="669">
        <v>105</v>
      </c>
      <c r="B142" s="663" t="s">
        <v>603</v>
      </c>
      <c r="C142" s="11">
        <v>1134</v>
      </c>
      <c r="D142" s="260">
        <v>330000</v>
      </c>
      <c r="E142" s="18" t="s">
        <v>289</v>
      </c>
      <c r="F142" s="375">
        <v>330000</v>
      </c>
      <c r="G142" s="21" t="s">
        <v>437</v>
      </c>
      <c r="H142" s="597" t="s">
        <v>694</v>
      </c>
    </row>
    <row r="143" spans="1:10" ht="29.25" customHeight="1" hidden="1">
      <c r="A143" s="669">
        <v>106</v>
      </c>
      <c r="B143" s="135" t="s">
        <v>432</v>
      </c>
      <c r="C143" s="10">
        <v>1134</v>
      </c>
      <c r="D143" s="384">
        <f>SUM(D136,D141,D142)</f>
        <v>3304277</v>
      </c>
      <c r="E143" s="18" t="s">
        <v>289</v>
      </c>
      <c r="F143" s="7">
        <f>F136+F141+F142</f>
        <v>1479058.2799999998</v>
      </c>
      <c r="G143" s="171"/>
      <c r="H143" s="597"/>
      <c r="I143" s="347">
        <f>D143-F143</f>
        <v>1825218.7200000002</v>
      </c>
      <c r="J143" s="252"/>
    </row>
    <row r="144" spans="1:10" ht="28.5" customHeight="1" hidden="1">
      <c r="A144" s="669">
        <v>107</v>
      </c>
      <c r="B144" s="665" t="s">
        <v>427</v>
      </c>
      <c r="C144" s="10">
        <v>1134</v>
      </c>
      <c r="D144" s="384">
        <f>SUM(D140,D137)</f>
        <v>27917000</v>
      </c>
      <c r="E144" s="18" t="s">
        <v>289</v>
      </c>
      <c r="F144" s="7"/>
      <c r="G144" s="171"/>
      <c r="H144" s="597"/>
      <c r="J144" s="252"/>
    </row>
    <row r="145" spans="1:10" ht="28.5" customHeight="1" hidden="1">
      <c r="A145" s="669">
        <v>108</v>
      </c>
      <c r="B145" s="633" t="s">
        <v>434</v>
      </c>
      <c r="C145" s="107">
        <v>1134</v>
      </c>
      <c r="D145" s="634">
        <f>SUM(D143:D144)</f>
        <v>31221277</v>
      </c>
      <c r="E145" s="108"/>
      <c r="F145" s="117">
        <f>SUM(F143:F144)</f>
        <v>1479058.2799999998</v>
      </c>
      <c r="G145" s="377"/>
      <c r="H145" s="635"/>
      <c r="J145" s="252"/>
    </row>
    <row r="146" spans="1:10" ht="31.5" customHeight="1" hidden="1" thickBot="1">
      <c r="A146" s="669">
        <v>109</v>
      </c>
      <c r="B146" s="137" t="s">
        <v>522</v>
      </c>
      <c r="C146" s="602">
        <v>1134</v>
      </c>
      <c r="D146" s="268">
        <v>4512400</v>
      </c>
      <c r="E146" s="138" t="s">
        <v>289</v>
      </c>
      <c r="F146" s="139"/>
      <c r="G146" s="436"/>
      <c r="H146" s="599"/>
      <c r="I146" s="419">
        <f>D146-D143</f>
        <v>1208123</v>
      </c>
      <c r="J146" s="347"/>
    </row>
    <row r="147" spans="1:10" ht="31.5" customHeight="1" hidden="1" thickBot="1">
      <c r="A147" s="669">
        <v>110</v>
      </c>
      <c r="B147" s="666" t="s">
        <v>426</v>
      </c>
      <c r="C147" s="602">
        <v>1134</v>
      </c>
      <c r="D147" s="268">
        <v>27917000</v>
      </c>
      <c r="E147" s="138" t="s">
        <v>289</v>
      </c>
      <c r="F147" s="139"/>
      <c r="G147" s="436"/>
      <c r="H147" s="599"/>
      <c r="I147" s="419">
        <f>D147-D143</f>
        <v>24612723</v>
      </c>
      <c r="J147" s="347"/>
    </row>
    <row r="148" spans="1:10" ht="31.5" customHeight="1" hidden="1" thickBot="1">
      <c r="A148" s="669">
        <v>111</v>
      </c>
      <c r="B148" s="680" t="s">
        <v>429</v>
      </c>
      <c r="C148" s="659">
        <v>1134</v>
      </c>
      <c r="D148" s="681">
        <f>SUM(D146:D147)</f>
        <v>32429400</v>
      </c>
      <c r="E148" s="108" t="s">
        <v>289</v>
      </c>
      <c r="F148" s="639"/>
      <c r="G148" s="640"/>
      <c r="H148" s="641"/>
      <c r="I148" s="419"/>
      <c r="J148" s="347"/>
    </row>
    <row r="149" spans="1:12" s="29" customFormat="1" ht="21" customHeight="1">
      <c r="A149" s="1806" t="s">
        <v>484</v>
      </c>
      <c r="B149" s="1807"/>
      <c r="C149" s="1807"/>
      <c r="D149" s="1807"/>
      <c r="E149" s="1807"/>
      <c r="F149" s="600"/>
      <c r="G149" s="443"/>
      <c r="H149" s="601"/>
      <c r="L149" s="46"/>
    </row>
    <row r="150" spans="1:12" s="29" customFormat="1" ht="15.75">
      <c r="A150" s="26">
        <v>99</v>
      </c>
      <c r="B150" s="49" t="s">
        <v>226</v>
      </c>
      <c r="C150" s="49">
        <v>1140</v>
      </c>
      <c r="D150" s="497">
        <v>72000</v>
      </c>
      <c r="E150" s="591" t="s">
        <v>289</v>
      </c>
      <c r="F150" s="592">
        <v>72000</v>
      </c>
      <c r="G150" s="15" t="s">
        <v>981</v>
      </c>
      <c r="H150" s="465"/>
      <c r="I150" s="508" t="s">
        <v>717</v>
      </c>
      <c r="L150" s="403"/>
    </row>
    <row r="151" spans="1:12" ht="18" customHeight="1">
      <c r="A151" s="49">
        <v>100</v>
      </c>
      <c r="B151" s="240" t="s">
        <v>227</v>
      </c>
      <c r="C151" s="240">
        <v>1140</v>
      </c>
      <c r="D151" s="82">
        <v>95100</v>
      </c>
      <c r="E151" s="242" t="s">
        <v>289</v>
      </c>
      <c r="F151" s="82">
        <v>20706</v>
      </c>
      <c r="G151" s="171" t="s">
        <v>981</v>
      </c>
      <c r="H151" s="460"/>
      <c r="I151" s="27"/>
      <c r="J151" s="59"/>
      <c r="L151" s="404"/>
    </row>
    <row r="152" spans="1:12" ht="21.75" customHeight="1">
      <c r="A152" s="49">
        <v>101</v>
      </c>
      <c r="B152" s="16" t="s">
        <v>1033</v>
      </c>
      <c r="C152" s="49">
        <v>1140</v>
      </c>
      <c r="D152" s="58">
        <v>632900</v>
      </c>
      <c r="E152" s="52" t="s">
        <v>289</v>
      </c>
      <c r="F152" s="58">
        <v>12438.8</v>
      </c>
      <c r="G152" s="21"/>
      <c r="H152" s="460"/>
      <c r="I152" s="392">
        <v>179308.8</v>
      </c>
      <c r="J152" s="393">
        <v>18</v>
      </c>
      <c r="K152" s="394">
        <v>10816.04</v>
      </c>
      <c r="L152" s="403"/>
    </row>
    <row r="153" spans="1:12" ht="15.75" hidden="1">
      <c r="A153" s="424"/>
      <c r="B153" s="478" t="s">
        <v>1133</v>
      </c>
      <c r="C153" s="479">
        <v>1140</v>
      </c>
      <c r="D153" s="590">
        <f>SUM(D150:D152)</f>
        <v>800000</v>
      </c>
      <c r="E153" s="480" t="s">
        <v>289</v>
      </c>
      <c r="F153" s="379">
        <f>SUM(F150:F152)</f>
        <v>105144.8</v>
      </c>
      <c r="G153" s="424"/>
      <c r="H153" s="510"/>
      <c r="I153" s="520"/>
      <c r="L153" s="405"/>
    </row>
    <row r="154" spans="1:12" ht="16.5" hidden="1" thickBot="1">
      <c r="A154" s="212"/>
      <c r="B154" s="213" t="s">
        <v>1024</v>
      </c>
      <c r="C154" s="233">
        <v>1140</v>
      </c>
      <c r="D154" s="235">
        <v>800000</v>
      </c>
      <c r="E154" s="108" t="s">
        <v>289</v>
      </c>
      <c r="F154" s="160"/>
      <c r="G154" s="442"/>
      <c r="H154" s="458"/>
      <c r="L154" s="406"/>
    </row>
    <row r="155" spans="1:8" s="29" customFormat="1" ht="25.5" customHeight="1">
      <c r="A155" s="1790" t="s">
        <v>485</v>
      </c>
      <c r="B155" s="1766"/>
      <c r="C155" s="1766"/>
      <c r="D155" s="1766"/>
      <c r="E155" s="1766"/>
      <c r="F155" s="223"/>
      <c r="G155" s="443"/>
      <c r="H155" s="459"/>
    </row>
    <row r="156" spans="1:10" s="35" customFormat="1" ht="27.75" customHeight="1">
      <c r="A156" s="118">
        <v>102</v>
      </c>
      <c r="B156" s="12" t="s">
        <v>228</v>
      </c>
      <c r="C156" s="118">
        <v>1161</v>
      </c>
      <c r="D156" s="161">
        <v>99900</v>
      </c>
      <c r="E156" s="108" t="s">
        <v>289</v>
      </c>
      <c r="F156" s="121">
        <v>99900</v>
      </c>
      <c r="G156" s="232" t="s">
        <v>888</v>
      </c>
      <c r="H156" s="645"/>
      <c r="I156" s="33"/>
      <c r="J156" s="34"/>
    </row>
    <row r="157" spans="1:10" s="35" customFormat="1" ht="27.75" customHeight="1" hidden="1">
      <c r="A157" s="12"/>
      <c r="B157" s="478" t="s">
        <v>1133</v>
      </c>
      <c r="C157" s="118">
        <v>1161</v>
      </c>
      <c r="D157" s="610">
        <f>SUM(D156)</f>
        <v>99900</v>
      </c>
      <c r="E157" s="108" t="s">
        <v>289</v>
      </c>
      <c r="F157" s="117">
        <f>SUM(F156)</f>
        <v>99900</v>
      </c>
      <c r="G157" s="11"/>
      <c r="H157" s="465"/>
      <c r="I157" s="33"/>
      <c r="J157" s="34"/>
    </row>
    <row r="158" spans="1:10" s="35" customFormat="1" ht="27.75" customHeight="1" hidden="1">
      <c r="A158" s="12"/>
      <c r="B158" s="646" t="s">
        <v>623</v>
      </c>
      <c r="C158" s="118">
        <v>1161</v>
      </c>
      <c r="D158" s="610">
        <f>SUM(D159)</f>
        <v>2250000</v>
      </c>
      <c r="E158" s="108" t="s">
        <v>289</v>
      </c>
      <c r="F158" s="80"/>
      <c r="G158" s="11"/>
      <c r="H158" s="465"/>
      <c r="I158" s="33"/>
      <c r="J158" s="34"/>
    </row>
    <row r="159" spans="1:10" s="35" customFormat="1" ht="42" customHeight="1" hidden="1">
      <c r="A159" s="12"/>
      <c r="B159" s="251" t="s">
        <v>536</v>
      </c>
      <c r="C159" s="118">
        <v>1161</v>
      </c>
      <c r="D159" s="610">
        <v>2250000</v>
      </c>
      <c r="E159" s="108" t="s">
        <v>289</v>
      </c>
      <c r="F159" s="80"/>
      <c r="G159" s="11"/>
      <c r="H159" s="465"/>
      <c r="I159" s="33"/>
      <c r="J159" s="34"/>
    </row>
    <row r="160" spans="1:10" s="35" customFormat="1" ht="27.75" customHeight="1" hidden="1">
      <c r="A160" s="12"/>
      <c r="B160" s="135" t="s">
        <v>1028</v>
      </c>
      <c r="C160" s="12">
        <v>1161</v>
      </c>
      <c r="D160" s="610">
        <f>SUM(D157,D158)</f>
        <v>2349900</v>
      </c>
      <c r="E160" s="18" t="s">
        <v>289</v>
      </c>
      <c r="F160" s="80"/>
      <c r="G160" s="11"/>
      <c r="H160" s="465"/>
      <c r="I160" s="33"/>
      <c r="J160" s="34"/>
    </row>
    <row r="161" spans="1:8" s="39" customFormat="1" ht="16.5" hidden="1" thickBot="1">
      <c r="A161" s="216"/>
      <c r="B161" s="213" t="s">
        <v>1024</v>
      </c>
      <c r="C161" s="239">
        <v>1161</v>
      </c>
      <c r="D161" s="217">
        <v>2350300</v>
      </c>
      <c r="E161" s="108" t="s">
        <v>289</v>
      </c>
      <c r="F161" s="160"/>
      <c r="G161" s="444"/>
      <c r="H161" s="466"/>
    </row>
    <row r="162" spans="1:8" s="39" customFormat="1" ht="24.75" customHeight="1">
      <c r="A162" s="1806" t="s">
        <v>486</v>
      </c>
      <c r="B162" s="1767"/>
      <c r="C162" s="1767"/>
      <c r="D162" s="1767"/>
      <c r="E162" s="1767"/>
      <c r="F162" s="162"/>
      <c r="G162" s="445"/>
      <c r="H162" s="466"/>
    </row>
    <row r="163" spans="1:12" s="40" customFormat="1" ht="38.25" customHeight="1">
      <c r="A163" s="12">
        <v>103</v>
      </c>
      <c r="B163" s="118" t="s">
        <v>229</v>
      </c>
      <c r="C163" s="118">
        <v>1162</v>
      </c>
      <c r="D163" s="172">
        <v>79300</v>
      </c>
      <c r="E163" s="108" t="s">
        <v>289</v>
      </c>
      <c r="F163" s="173">
        <v>3502.86</v>
      </c>
      <c r="G163" s="232" t="s">
        <v>576</v>
      </c>
      <c r="H163" s="465"/>
      <c r="I163" s="27"/>
      <c r="J163" s="27"/>
      <c r="K163" s="27"/>
      <c r="L163" s="35"/>
    </row>
    <row r="164" spans="1:11" s="4" customFormat="1" ht="16.5" customHeight="1" hidden="1">
      <c r="A164" s="171"/>
      <c r="B164" s="176" t="s">
        <v>1133</v>
      </c>
      <c r="C164" s="177">
        <v>1162</v>
      </c>
      <c r="D164" s="126">
        <f>SUM(D163:D163)</f>
        <v>79300</v>
      </c>
      <c r="E164" s="125" t="s">
        <v>289</v>
      </c>
      <c r="F164" s="126">
        <f>SUM(F163)</f>
        <v>3502.86</v>
      </c>
      <c r="G164" s="446"/>
      <c r="H164" s="458"/>
      <c r="I164" s="42"/>
      <c r="J164" s="42"/>
      <c r="K164" s="42"/>
    </row>
    <row r="165" spans="1:8" s="39" customFormat="1" ht="16.5" hidden="1" thickBot="1">
      <c r="A165" s="216"/>
      <c r="B165" s="213" t="s">
        <v>1024</v>
      </c>
      <c r="C165" s="116">
        <v>1162</v>
      </c>
      <c r="D165" s="217">
        <v>79300</v>
      </c>
      <c r="E165" s="108" t="s">
        <v>289</v>
      </c>
      <c r="F165" s="160"/>
      <c r="G165" s="444"/>
      <c r="H165" s="466"/>
    </row>
    <row r="166" spans="1:11" s="4" customFormat="1" ht="21.75" customHeight="1">
      <c r="A166" s="1763" t="s">
        <v>487</v>
      </c>
      <c r="B166" s="1763"/>
      <c r="C166" s="1763"/>
      <c r="D166" s="1763"/>
      <c r="E166" s="1763"/>
      <c r="F166" s="174"/>
      <c r="G166" s="447"/>
      <c r="H166" s="458"/>
      <c r="I166" s="42"/>
      <c r="J166" s="42"/>
      <c r="K166" s="42"/>
    </row>
    <row r="167" spans="1:12" s="44" customFormat="1" ht="23.25" customHeight="1">
      <c r="A167" s="114">
        <v>104</v>
      </c>
      <c r="B167" s="12" t="s">
        <v>230</v>
      </c>
      <c r="C167" s="12">
        <v>1163</v>
      </c>
      <c r="D167" s="619">
        <v>80000</v>
      </c>
      <c r="E167" s="18" t="s">
        <v>289</v>
      </c>
      <c r="F167" s="80">
        <v>79946.06</v>
      </c>
      <c r="G167" s="675" t="s">
        <v>888</v>
      </c>
      <c r="H167" s="467"/>
      <c r="I167" s="27"/>
      <c r="J167" s="27"/>
      <c r="K167" s="27"/>
      <c r="L167" s="43"/>
    </row>
    <row r="168" spans="1:12" s="44" customFormat="1" ht="39" customHeight="1">
      <c r="A168" s="114">
        <v>105</v>
      </c>
      <c r="B168" s="12" t="s">
        <v>534</v>
      </c>
      <c r="C168" s="12">
        <v>1163</v>
      </c>
      <c r="D168" s="619">
        <v>70000</v>
      </c>
      <c r="E168" s="18" t="s">
        <v>289</v>
      </c>
      <c r="F168" s="80">
        <v>21296.54</v>
      </c>
      <c r="G168" s="675"/>
      <c r="H168" s="467"/>
      <c r="I168" s="27"/>
      <c r="J168" s="27"/>
      <c r="K168" s="27"/>
      <c r="L168" s="43"/>
    </row>
    <row r="169" spans="1:12" s="44" customFormat="1" ht="49.5" customHeight="1">
      <c r="A169" s="114">
        <v>106</v>
      </c>
      <c r="B169" s="12" t="s">
        <v>530</v>
      </c>
      <c r="C169" s="12">
        <v>1163</v>
      </c>
      <c r="D169" s="676">
        <v>1080</v>
      </c>
      <c r="E169" s="18" t="s">
        <v>289</v>
      </c>
      <c r="F169" s="413"/>
      <c r="G169" s="677"/>
      <c r="H169" s="467"/>
      <c r="I169" s="27"/>
      <c r="J169" s="27"/>
      <c r="K169" s="27"/>
      <c r="L169" s="43"/>
    </row>
    <row r="170" spans="1:11" s="29" customFormat="1" ht="15.75" hidden="1">
      <c r="A170" s="180"/>
      <c r="B170" s="512" t="s">
        <v>1133</v>
      </c>
      <c r="C170" s="674">
        <v>1163</v>
      </c>
      <c r="D170" s="379">
        <f>SUM(D167:D169)</f>
        <v>151080</v>
      </c>
      <c r="E170" s="480" t="s">
        <v>289</v>
      </c>
      <c r="F170" s="379">
        <f>SUM(F167)</f>
        <v>79946.06</v>
      </c>
      <c r="G170" s="647"/>
      <c r="H170" s="459"/>
      <c r="I170" s="46"/>
      <c r="J170" s="47"/>
      <c r="K170" s="46"/>
    </row>
    <row r="171" spans="1:11" s="29" customFormat="1" ht="25.5" hidden="1">
      <c r="A171" s="180"/>
      <c r="B171" s="646" t="s">
        <v>623</v>
      </c>
      <c r="C171" s="5">
        <v>1163</v>
      </c>
      <c r="D171" s="379">
        <f>SUM(D172)</f>
        <v>1700000</v>
      </c>
      <c r="E171" s="18" t="s">
        <v>289</v>
      </c>
      <c r="F171" s="379"/>
      <c r="G171" s="647"/>
      <c r="H171" s="459"/>
      <c r="I171" s="46"/>
      <c r="J171" s="47"/>
      <c r="K171" s="46"/>
    </row>
    <row r="172" spans="1:11" s="29" customFormat="1" ht="31.5" customHeight="1" hidden="1">
      <c r="A172" s="180"/>
      <c r="B172" s="21" t="s">
        <v>537</v>
      </c>
      <c r="C172" s="606">
        <v>1163</v>
      </c>
      <c r="D172" s="379">
        <v>1700000</v>
      </c>
      <c r="E172" s="18" t="s">
        <v>289</v>
      </c>
      <c r="F172" s="379"/>
      <c r="G172" s="647"/>
      <c r="H172" s="459"/>
      <c r="I172" s="46"/>
      <c r="J172" s="47"/>
      <c r="K172" s="46"/>
    </row>
    <row r="173" spans="1:11" s="29" customFormat="1" ht="15.75" hidden="1">
      <c r="A173" s="180"/>
      <c r="B173" s="135" t="s">
        <v>1028</v>
      </c>
      <c r="C173" s="606"/>
      <c r="D173" s="379">
        <f>SUM(D170,D172)</f>
        <v>1851080</v>
      </c>
      <c r="E173" s="18" t="s">
        <v>289</v>
      </c>
      <c r="F173" s="379"/>
      <c r="G173" s="647"/>
      <c r="H173" s="459"/>
      <c r="I173" s="46"/>
      <c r="J173" s="47"/>
      <c r="K173" s="46"/>
    </row>
    <row r="174" spans="1:8" s="39" customFormat="1" ht="15.75" hidden="1">
      <c r="A174" s="12"/>
      <c r="B174" s="304" t="s">
        <v>1024</v>
      </c>
      <c r="C174" s="5">
        <v>1163</v>
      </c>
      <c r="D174" s="38">
        <v>1852000</v>
      </c>
      <c r="E174" s="18" t="s">
        <v>289</v>
      </c>
      <c r="F174" s="80"/>
      <c r="G174" s="450"/>
      <c r="H174" s="466"/>
    </row>
    <row r="175" spans="1:8" ht="23.25" customHeight="1">
      <c r="A175" s="1790" t="s">
        <v>488</v>
      </c>
      <c r="B175" s="1790"/>
      <c r="C175" s="1790"/>
      <c r="D175" s="1790"/>
      <c r="E175" s="1790"/>
      <c r="F175" s="417"/>
      <c r="G175" s="433"/>
      <c r="H175" s="458"/>
    </row>
    <row r="176" spans="1:8" ht="30" customHeight="1">
      <c r="A176" s="11">
        <v>107</v>
      </c>
      <c r="B176" s="20" t="s">
        <v>231</v>
      </c>
      <c r="C176" s="21">
        <v>1165</v>
      </c>
      <c r="D176" s="80">
        <v>62132.4</v>
      </c>
      <c r="E176" s="18" t="s">
        <v>289</v>
      </c>
      <c r="F176" s="80">
        <v>5108.4</v>
      </c>
      <c r="G176" s="15" t="s">
        <v>888</v>
      </c>
      <c r="H176" s="465"/>
    </row>
    <row r="177" spans="1:8" ht="15.75">
      <c r="A177" s="11">
        <v>108</v>
      </c>
      <c r="B177" s="12" t="s">
        <v>232</v>
      </c>
      <c r="C177" s="21">
        <v>1165</v>
      </c>
      <c r="D177" s="81">
        <v>24477.96</v>
      </c>
      <c r="E177" s="18" t="s">
        <v>289</v>
      </c>
      <c r="F177" s="81">
        <v>2039.83</v>
      </c>
      <c r="G177" s="15" t="s">
        <v>888</v>
      </c>
      <c r="H177" s="465"/>
    </row>
    <row r="178" spans="1:10" ht="21" customHeight="1">
      <c r="A178" s="11">
        <v>109</v>
      </c>
      <c r="B178" s="243" t="s">
        <v>233</v>
      </c>
      <c r="C178" s="243">
        <v>1165</v>
      </c>
      <c r="D178" s="81">
        <v>22161.36</v>
      </c>
      <c r="E178" s="18" t="s">
        <v>289</v>
      </c>
      <c r="F178" s="81">
        <v>1290</v>
      </c>
      <c r="G178" s="15" t="s">
        <v>888</v>
      </c>
      <c r="H178" s="465"/>
      <c r="I178">
        <v>1609.5</v>
      </c>
      <c r="J178">
        <v>3870</v>
      </c>
    </row>
    <row r="179" spans="1:8" ht="19.5" customHeight="1">
      <c r="A179" s="11">
        <v>110</v>
      </c>
      <c r="B179" s="12" t="s">
        <v>392</v>
      </c>
      <c r="C179" s="21">
        <v>1165</v>
      </c>
      <c r="D179" s="80">
        <v>35678.4</v>
      </c>
      <c r="E179" s="18" t="s">
        <v>289</v>
      </c>
      <c r="F179" s="80">
        <v>2039.83</v>
      </c>
      <c r="G179" s="15" t="s">
        <v>888</v>
      </c>
      <c r="H179" s="465"/>
    </row>
    <row r="180" spans="1:8" ht="29.25" customHeight="1">
      <c r="A180" s="11">
        <v>111</v>
      </c>
      <c r="B180" s="243" t="s">
        <v>234</v>
      </c>
      <c r="C180" s="243">
        <v>1165</v>
      </c>
      <c r="D180" s="82">
        <v>95292</v>
      </c>
      <c r="E180" s="18" t="s">
        <v>289</v>
      </c>
      <c r="F180" s="80"/>
      <c r="G180" s="15"/>
      <c r="H180" s="465"/>
    </row>
    <row r="181" spans="1:8" ht="43.5" customHeight="1">
      <c r="A181" s="11">
        <v>112</v>
      </c>
      <c r="B181" s="243" t="s">
        <v>235</v>
      </c>
      <c r="C181" s="243">
        <v>1165</v>
      </c>
      <c r="D181" s="82">
        <v>80000</v>
      </c>
      <c r="E181" s="18" t="s">
        <v>289</v>
      </c>
      <c r="F181" s="48"/>
      <c r="G181" s="377"/>
      <c r="H181" s="460"/>
    </row>
    <row r="182" spans="1:8" ht="31.5" customHeight="1">
      <c r="A182" s="11">
        <v>113</v>
      </c>
      <c r="B182" s="118" t="s">
        <v>236</v>
      </c>
      <c r="C182" s="97">
        <v>1165</v>
      </c>
      <c r="D182" s="121">
        <v>13000</v>
      </c>
      <c r="E182" s="108" t="s">
        <v>289</v>
      </c>
      <c r="F182" s="185"/>
      <c r="G182" s="15"/>
      <c r="H182" s="458"/>
    </row>
    <row r="183" spans="1:8" ht="19.5" customHeight="1" hidden="1">
      <c r="A183" s="30"/>
      <c r="B183" s="254" t="s">
        <v>1133</v>
      </c>
      <c r="C183" s="124">
        <v>1165</v>
      </c>
      <c r="D183" s="126">
        <f>SUM(D176:D182)</f>
        <v>332742.12</v>
      </c>
      <c r="E183" s="125" t="s">
        <v>289</v>
      </c>
      <c r="F183" s="126">
        <f>SUM(F176:F182)</f>
        <v>10478.06</v>
      </c>
      <c r="G183" s="441"/>
      <c r="H183" s="458"/>
    </row>
    <row r="184" spans="1:8" s="39" customFormat="1" ht="25.5" customHeight="1" hidden="1" thickBot="1">
      <c r="A184" s="216"/>
      <c r="B184" s="213" t="s">
        <v>1024</v>
      </c>
      <c r="C184" s="116">
        <v>1165</v>
      </c>
      <c r="D184" s="217">
        <v>352000</v>
      </c>
      <c r="E184" s="108" t="s">
        <v>289</v>
      </c>
      <c r="F184" s="160"/>
      <c r="G184" s="444"/>
      <c r="H184" s="466"/>
    </row>
    <row r="185" spans="1:10" s="4" customFormat="1" ht="25.5" customHeight="1">
      <c r="A185" s="1790" t="s">
        <v>489</v>
      </c>
      <c r="B185" s="1790"/>
      <c r="C185" s="1790"/>
      <c r="D185" s="1790"/>
      <c r="E185" s="1790"/>
      <c r="F185" s="92"/>
      <c r="G185" s="451"/>
      <c r="H185" s="458"/>
      <c r="I185" s="42"/>
      <c r="J185" s="42"/>
    </row>
    <row r="186" spans="1:10" s="4" customFormat="1" ht="26.25" customHeight="1">
      <c r="A186" s="25">
        <v>114</v>
      </c>
      <c r="B186" s="49" t="s">
        <v>237</v>
      </c>
      <c r="C186" s="25">
        <v>1172</v>
      </c>
      <c r="D186" s="275">
        <v>10000</v>
      </c>
      <c r="E186" s="52" t="s">
        <v>289</v>
      </c>
      <c r="F186" s="58"/>
      <c r="G186" s="171"/>
      <c r="H186" s="460"/>
      <c r="I186" s="42"/>
      <c r="J186" s="42"/>
    </row>
    <row r="187" spans="1:10" s="4" customFormat="1" ht="27.75" customHeight="1" thickBot="1">
      <c r="A187" s="25">
        <v>115</v>
      </c>
      <c r="B187" s="188" t="s">
        <v>238</v>
      </c>
      <c r="C187" s="196">
        <v>1172</v>
      </c>
      <c r="D187" s="276">
        <v>30000</v>
      </c>
      <c r="E187" s="155" t="s">
        <v>289</v>
      </c>
      <c r="F187" s="191"/>
      <c r="G187" s="377"/>
      <c r="H187" s="460"/>
      <c r="I187" s="42"/>
      <c r="J187" s="42"/>
    </row>
    <row r="188" spans="1:10" s="4" customFormat="1" ht="22.5" customHeight="1" hidden="1">
      <c r="A188" s="93"/>
      <c r="B188" s="192" t="s">
        <v>1133</v>
      </c>
      <c r="C188" s="193">
        <v>1172</v>
      </c>
      <c r="D188" s="277">
        <f>SUM(D186:D187)</f>
        <v>40000</v>
      </c>
      <c r="E188" s="194" t="s">
        <v>289</v>
      </c>
      <c r="F188" s="166">
        <f>SUM(F186:F187)</f>
        <v>0</v>
      </c>
      <c r="G188" s="434"/>
      <c r="H188" s="460"/>
      <c r="I188" s="42"/>
      <c r="J188" s="42"/>
    </row>
    <row r="189" spans="1:8" s="39" customFormat="1" ht="23.25" customHeight="1" hidden="1" thickBot="1">
      <c r="A189" s="216"/>
      <c r="B189" s="213" t="s">
        <v>1024</v>
      </c>
      <c r="C189" s="116">
        <v>1172</v>
      </c>
      <c r="D189" s="217">
        <v>40000</v>
      </c>
      <c r="E189" s="108" t="s">
        <v>289</v>
      </c>
      <c r="F189" s="121"/>
      <c r="G189" s="452"/>
      <c r="H189" s="466"/>
    </row>
    <row r="190" spans="1:8" s="4" customFormat="1" ht="28.5" customHeight="1">
      <c r="A190" s="1764" t="s">
        <v>600</v>
      </c>
      <c r="B190" s="1764"/>
      <c r="C190" s="1764"/>
      <c r="D190" s="1764"/>
      <c r="E190" s="1764"/>
      <c r="F190" s="219"/>
      <c r="G190" s="453"/>
      <c r="H190" s="460"/>
    </row>
    <row r="191" spans="1:10" s="35" customFormat="1" ht="27.75" customHeight="1">
      <c r="A191" s="26">
        <v>116</v>
      </c>
      <c r="B191" s="188" t="s">
        <v>239</v>
      </c>
      <c r="C191" s="196">
        <v>1350</v>
      </c>
      <c r="D191" s="581">
        <v>790000</v>
      </c>
      <c r="E191" s="582" t="s">
        <v>289</v>
      </c>
      <c r="F191" s="583"/>
      <c r="G191" s="377"/>
      <c r="H191" s="460"/>
      <c r="I191" s="623"/>
      <c r="J191" s="623"/>
    </row>
    <row r="192" spans="1:10" s="35" customFormat="1" ht="27.75" customHeight="1" thickBot="1">
      <c r="A192" s="26">
        <v>117</v>
      </c>
      <c r="B192" s="49" t="s">
        <v>642</v>
      </c>
      <c r="C192" s="25">
        <v>1350</v>
      </c>
      <c r="D192" s="703">
        <v>210000</v>
      </c>
      <c r="E192" s="52" t="s">
        <v>289</v>
      </c>
      <c r="F192" s="198"/>
      <c r="G192" s="171"/>
      <c r="H192" s="460"/>
      <c r="I192" s="624"/>
      <c r="J192" s="625"/>
    </row>
    <row r="193" spans="1:10" s="39" customFormat="1" ht="16.5" hidden="1" thickBot="1">
      <c r="A193" s="700"/>
      <c r="B193" s="701" t="s">
        <v>1133</v>
      </c>
      <c r="C193" s="696">
        <v>1350</v>
      </c>
      <c r="D193" s="481">
        <f>SUM(D191:D192)</f>
        <v>1000000</v>
      </c>
      <c r="E193" s="702" t="s">
        <v>289</v>
      </c>
      <c r="F193" s="361">
        <f>SUM(F191,F192)</f>
        <v>0</v>
      </c>
      <c r="G193" s="454"/>
      <c r="H193" s="462"/>
      <c r="I193" s="386"/>
      <c r="J193" s="370"/>
    </row>
    <row r="194" spans="1:8" s="39" customFormat="1" ht="17.25" customHeight="1" hidden="1" thickBot="1">
      <c r="A194" s="236"/>
      <c r="B194" s="213" t="s">
        <v>1024</v>
      </c>
      <c r="C194" s="225">
        <v>1350</v>
      </c>
      <c r="D194" s="237"/>
      <c r="E194" s="155" t="s">
        <v>289</v>
      </c>
      <c r="F194" s="203"/>
      <c r="G194" s="455"/>
      <c r="H194" s="462"/>
    </row>
    <row r="195" spans="1:8" ht="27" customHeight="1">
      <c r="A195" s="1790" t="s">
        <v>601</v>
      </c>
      <c r="B195" s="1765"/>
      <c r="C195" s="1765"/>
      <c r="D195" s="1765"/>
      <c r="E195" s="1765"/>
      <c r="F195" s="214"/>
      <c r="G195" s="453"/>
      <c r="H195" s="460"/>
    </row>
    <row r="196" spans="1:9" ht="15.75">
      <c r="A196" s="21">
        <v>118</v>
      </c>
      <c r="B196" s="12" t="s">
        <v>624</v>
      </c>
      <c r="C196" s="617">
        <v>2110</v>
      </c>
      <c r="D196" s="704">
        <v>99000</v>
      </c>
      <c r="E196" s="18" t="s">
        <v>289</v>
      </c>
      <c r="F196" s="80"/>
      <c r="G196" s="171"/>
      <c r="H196" s="491" t="s">
        <v>102</v>
      </c>
      <c r="I196" s="426" t="s">
        <v>102</v>
      </c>
    </row>
    <row r="197" spans="1:9" ht="15.75">
      <c r="A197" s="21">
        <v>119</v>
      </c>
      <c r="B197" s="21" t="s">
        <v>625</v>
      </c>
      <c r="C197" s="32">
        <v>2110</v>
      </c>
      <c r="D197" s="80">
        <v>15000</v>
      </c>
      <c r="E197" s="18" t="s">
        <v>289</v>
      </c>
      <c r="F197" s="80"/>
      <c r="G197" s="171"/>
      <c r="H197" s="491" t="s">
        <v>103</v>
      </c>
      <c r="I197" s="426" t="s">
        <v>103</v>
      </c>
    </row>
    <row r="198" spans="1:9" ht="15.75">
      <c r="A198" s="21">
        <v>120</v>
      </c>
      <c r="B198" s="12" t="s">
        <v>626</v>
      </c>
      <c r="C198" s="617">
        <v>2110</v>
      </c>
      <c r="D198" s="619">
        <v>70000</v>
      </c>
      <c r="E198" s="18" t="s">
        <v>289</v>
      </c>
      <c r="F198" s="80"/>
      <c r="G198" s="171" t="s">
        <v>890</v>
      </c>
      <c r="H198" s="491" t="s">
        <v>104</v>
      </c>
      <c r="I198" s="426" t="s">
        <v>104</v>
      </c>
    </row>
    <row r="199" spans="1:9" ht="18.75" customHeight="1">
      <c r="A199" s="21">
        <v>121</v>
      </c>
      <c r="B199" s="20" t="s">
        <v>1119</v>
      </c>
      <c r="C199" s="20">
        <v>2110</v>
      </c>
      <c r="D199" s="619">
        <v>50000</v>
      </c>
      <c r="E199" s="52" t="s">
        <v>289</v>
      </c>
      <c r="F199" s="58"/>
      <c r="G199" s="171"/>
      <c r="H199" s="492" t="s">
        <v>708</v>
      </c>
      <c r="I199" s="427"/>
    </row>
    <row r="200" spans="1:9" ht="18.75" customHeight="1">
      <c r="A200" s="21">
        <v>122</v>
      </c>
      <c r="B200" s="49" t="s">
        <v>1070</v>
      </c>
      <c r="C200" s="49">
        <v>2110</v>
      </c>
      <c r="D200" s="58">
        <v>90000</v>
      </c>
      <c r="E200" s="52" t="s">
        <v>289</v>
      </c>
      <c r="F200" s="58"/>
      <c r="G200" s="171"/>
      <c r="H200" s="493" t="s">
        <v>711</v>
      </c>
      <c r="I200" s="427"/>
    </row>
    <row r="201" spans="1:10" ht="25.5" customHeight="1">
      <c r="A201" s="21">
        <v>123</v>
      </c>
      <c r="B201" s="49" t="s">
        <v>101</v>
      </c>
      <c r="C201" s="49">
        <v>2110</v>
      </c>
      <c r="D201" s="58">
        <v>99000</v>
      </c>
      <c r="E201" s="52" t="s">
        <v>289</v>
      </c>
      <c r="F201" s="58">
        <v>3492</v>
      </c>
      <c r="G201" s="171" t="s">
        <v>890</v>
      </c>
      <c r="H201" s="492" t="s">
        <v>105</v>
      </c>
      <c r="I201" s="427" t="s">
        <v>105</v>
      </c>
      <c r="J201" s="256"/>
    </row>
    <row r="202" spans="1:9" ht="18.75" customHeight="1">
      <c r="A202" s="21">
        <v>124</v>
      </c>
      <c r="B202" s="20" t="s">
        <v>106</v>
      </c>
      <c r="C202" s="20">
        <v>2110</v>
      </c>
      <c r="D202" s="619">
        <v>99000</v>
      </c>
      <c r="E202" s="52" t="s">
        <v>289</v>
      </c>
      <c r="F202" s="58"/>
      <c r="G202" s="171"/>
      <c r="H202" s="492" t="s">
        <v>582</v>
      </c>
      <c r="I202" s="427" t="s">
        <v>582</v>
      </c>
    </row>
    <row r="203" spans="1:9" ht="27" customHeight="1">
      <c r="A203" s="21">
        <v>125</v>
      </c>
      <c r="B203" s="49" t="s">
        <v>259</v>
      </c>
      <c r="C203" s="49">
        <v>2110</v>
      </c>
      <c r="D203" s="378">
        <v>99000</v>
      </c>
      <c r="E203" s="52" t="s">
        <v>289</v>
      </c>
      <c r="F203" s="58">
        <v>12006.48</v>
      </c>
      <c r="G203" s="171" t="s">
        <v>890</v>
      </c>
      <c r="H203" s="492" t="s">
        <v>583</v>
      </c>
      <c r="I203" s="427" t="s">
        <v>583</v>
      </c>
    </row>
    <row r="204" spans="1:9" ht="18.75" customHeight="1">
      <c r="A204" s="21">
        <v>126</v>
      </c>
      <c r="B204" s="620" t="s">
        <v>581</v>
      </c>
      <c r="C204" s="20">
        <v>2110</v>
      </c>
      <c r="D204" s="274">
        <v>99000</v>
      </c>
      <c r="E204" s="52" t="s">
        <v>289</v>
      </c>
      <c r="F204" s="156"/>
      <c r="G204" s="377"/>
      <c r="H204" s="492" t="s">
        <v>584</v>
      </c>
      <c r="I204" s="427" t="s">
        <v>584</v>
      </c>
    </row>
    <row r="205" spans="1:9" ht="18.75" customHeight="1">
      <c r="A205" s="21">
        <v>127</v>
      </c>
      <c r="B205" s="250" t="s">
        <v>580</v>
      </c>
      <c r="C205" s="250">
        <v>2110</v>
      </c>
      <c r="D205" s="274">
        <v>90000</v>
      </c>
      <c r="E205" s="155" t="s">
        <v>289</v>
      </c>
      <c r="F205" s="156"/>
      <c r="G205" s="377"/>
      <c r="H205" s="492" t="s">
        <v>585</v>
      </c>
      <c r="I205" s="427" t="s">
        <v>585</v>
      </c>
    </row>
    <row r="206" spans="1:10" ht="18" customHeight="1">
      <c r="A206" s="21">
        <v>128</v>
      </c>
      <c r="B206" s="250" t="s">
        <v>622</v>
      </c>
      <c r="C206" s="250">
        <v>2110</v>
      </c>
      <c r="D206" s="619">
        <v>70000</v>
      </c>
      <c r="E206" s="155" t="s">
        <v>289</v>
      </c>
      <c r="F206" s="58"/>
      <c r="G206" s="377"/>
      <c r="H206" s="460" t="s">
        <v>712</v>
      </c>
      <c r="I206" s="428"/>
      <c r="J206" s="59"/>
    </row>
    <row r="207" spans="1:12" ht="15.75">
      <c r="A207" s="21">
        <v>129</v>
      </c>
      <c r="B207" s="632" t="s">
        <v>23</v>
      </c>
      <c r="C207" s="11">
        <v>2110</v>
      </c>
      <c r="D207" s="378">
        <v>3000</v>
      </c>
      <c r="E207" s="18" t="s">
        <v>289</v>
      </c>
      <c r="F207" s="80"/>
      <c r="G207" s="21"/>
      <c r="H207" s="460"/>
      <c r="I207" s="406"/>
      <c r="J207" s="256"/>
      <c r="K207" s="626"/>
      <c r="L207" s="630"/>
    </row>
    <row r="208" spans="1:10" ht="29.25" customHeight="1">
      <c r="A208" s="21">
        <v>130</v>
      </c>
      <c r="B208" s="153" t="s">
        <v>570</v>
      </c>
      <c r="C208" s="153">
        <v>2110</v>
      </c>
      <c r="D208" s="584">
        <v>60000</v>
      </c>
      <c r="E208" s="369" t="s">
        <v>289</v>
      </c>
      <c r="F208" s="375"/>
      <c r="G208" s="377"/>
      <c r="H208" s="465" t="s">
        <v>709</v>
      </c>
      <c r="I208" s="367" t="s">
        <v>108</v>
      </c>
      <c r="J208" s="59"/>
    </row>
    <row r="209" spans="1:10" ht="24" customHeight="1">
      <c r="A209" s="21">
        <v>131</v>
      </c>
      <c r="B209" s="49" t="s">
        <v>630</v>
      </c>
      <c r="C209" s="49">
        <v>2110</v>
      </c>
      <c r="D209" s="497">
        <v>5000</v>
      </c>
      <c r="E209" s="18" t="s">
        <v>289</v>
      </c>
      <c r="F209" s="58"/>
      <c r="G209" s="171"/>
      <c r="H209" s="460"/>
      <c r="I209" s="428" t="s">
        <v>109</v>
      </c>
      <c r="J209" s="59"/>
    </row>
    <row r="210" spans="1:10" ht="25.5" customHeight="1" hidden="1">
      <c r="A210" s="21">
        <v>133</v>
      </c>
      <c r="B210" s="49" t="s">
        <v>128</v>
      </c>
      <c r="C210" s="49">
        <v>2110</v>
      </c>
      <c r="D210" s="497"/>
      <c r="E210" s="18" t="s">
        <v>289</v>
      </c>
      <c r="F210" s="58"/>
      <c r="G210" s="21"/>
      <c r="H210" s="18" t="s">
        <v>713</v>
      </c>
      <c r="I210" s="27" t="s">
        <v>584</v>
      </c>
      <c r="J210" s="59"/>
    </row>
    <row r="211" spans="1:10" ht="25.5" customHeight="1">
      <c r="A211" s="21">
        <v>132</v>
      </c>
      <c r="B211" s="516" t="s">
        <v>529</v>
      </c>
      <c r="C211" s="49">
        <v>2110</v>
      </c>
      <c r="D211" s="387">
        <v>7986</v>
      </c>
      <c r="E211" s="18"/>
      <c r="F211" s="517"/>
      <c r="G211" s="21" t="s">
        <v>890</v>
      </c>
      <c r="H211" s="480"/>
      <c r="I211" s="27"/>
      <c r="J211" s="59"/>
    </row>
    <row r="212" spans="1:10" ht="20.25" customHeight="1">
      <c r="A212" s="21">
        <v>133</v>
      </c>
      <c r="B212" s="516" t="s">
        <v>720</v>
      </c>
      <c r="C212" s="49">
        <v>2110</v>
      </c>
      <c r="D212" s="387">
        <v>6604</v>
      </c>
      <c r="E212" s="18" t="s">
        <v>289</v>
      </c>
      <c r="F212" s="517">
        <v>6604</v>
      </c>
      <c r="G212" s="21" t="s">
        <v>890</v>
      </c>
      <c r="H212" s="480"/>
      <c r="I212" s="27" t="s">
        <v>789</v>
      </c>
      <c r="J212" s="59"/>
    </row>
    <row r="213" spans="1:8" ht="15.75" hidden="1">
      <c r="A213" s="424"/>
      <c r="B213" s="512" t="s">
        <v>1133</v>
      </c>
      <c r="C213" s="479">
        <v>2110</v>
      </c>
      <c r="D213" s="379">
        <f>SUM(D196:D212)</f>
        <v>962590</v>
      </c>
      <c r="E213" s="480" t="s">
        <v>289</v>
      </c>
      <c r="F213" s="379">
        <f>SUM(F196:F212)</f>
        <v>22102.48</v>
      </c>
      <c r="G213" s="456"/>
      <c r="H213" s="513"/>
    </row>
    <row r="214" spans="1:8" ht="25.5" hidden="1">
      <c r="A214" s="30"/>
      <c r="B214" s="285" t="s">
        <v>623</v>
      </c>
      <c r="C214" s="10">
        <v>2110</v>
      </c>
      <c r="D214" s="379">
        <f>SUM(D215)</f>
        <v>0</v>
      </c>
      <c r="E214" s="369" t="s">
        <v>289</v>
      </c>
      <c r="F214" s="379"/>
      <c r="G214" s="456"/>
      <c r="H214" s="460"/>
    </row>
    <row r="215" spans="1:8" ht="78" customHeight="1" hidden="1">
      <c r="A215" s="30"/>
      <c r="B215" s="425" t="s">
        <v>950</v>
      </c>
      <c r="C215" s="11">
        <v>2110</v>
      </c>
      <c r="D215" s="499"/>
      <c r="E215" s="369" t="s">
        <v>289</v>
      </c>
      <c r="F215" s="379"/>
      <c r="G215" s="456"/>
      <c r="H215" s="460" t="s">
        <v>105</v>
      </c>
    </row>
    <row r="216" spans="1:8" ht="19.5" customHeight="1" hidden="1">
      <c r="A216" s="30"/>
      <c r="B216" s="135" t="s">
        <v>1028</v>
      </c>
      <c r="C216" s="23">
        <v>2110</v>
      </c>
      <c r="D216" s="379">
        <f>SUM(D214,D213)</f>
        <v>962590</v>
      </c>
      <c r="E216" s="369"/>
      <c r="F216" s="379">
        <f>SUM(F213:F215)</f>
        <v>22102.48</v>
      </c>
      <c r="G216" s="456"/>
      <c r="H216" s="460"/>
    </row>
    <row r="217" spans="1:8" ht="15.75" hidden="1">
      <c r="A217" s="30"/>
      <c r="B217" s="206" t="s">
        <v>1024</v>
      </c>
      <c r="C217" s="23">
        <v>2110</v>
      </c>
      <c r="D217" s="7">
        <v>1500000</v>
      </c>
      <c r="E217" s="18" t="s">
        <v>289</v>
      </c>
      <c r="F217" s="7"/>
      <c r="G217" s="171"/>
      <c r="H217" s="460"/>
    </row>
    <row r="218" spans="1:10" ht="16.5" hidden="1" thickBot="1">
      <c r="A218" s="212"/>
      <c r="B218" s="213" t="s">
        <v>1029</v>
      </c>
      <c r="C218" s="233">
        <v>2110</v>
      </c>
      <c r="D218" s="117">
        <f>SUM(D217-D216)</f>
        <v>537410</v>
      </c>
      <c r="E218" s="108" t="s">
        <v>289</v>
      </c>
      <c r="F218" s="139"/>
      <c r="G218" s="436"/>
      <c r="H218" s="460"/>
      <c r="J218" s="64">
        <f>SUM(D213,D218)</f>
        <v>1500000</v>
      </c>
    </row>
    <row r="219" spans="1:8" ht="25.5" customHeight="1">
      <c r="A219" s="1790" t="s">
        <v>602</v>
      </c>
      <c r="B219" s="1790"/>
      <c r="C219" s="1790"/>
      <c r="D219" s="1790"/>
      <c r="E219" s="1790"/>
      <c r="F219" s="187"/>
      <c r="G219" s="437"/>
      <c r="H219" s="458"/>
    </row>
    <row r="220" spans="1:8" ht="25.5" customHeight="1">
      <c r="A220" s="11">
        <v>134</v>
      </c>
      <c r="B220" s="21" t="s">
        <v>422</v>
      </c>
      <c r="C220" s="11">
        <v>2133</v>
      </c>
      <c r="D220" s="13">
        <v>300000</v>
      </c>
      <c r="E220" s="18" t="s">
        <v>289</v>
      </c>
      <c r="F220" s="23"/>
      <c r="G220" s="9"/>
      <c r="H220" s="458"/>
    </row>
    <row r="221" spans="1:9" ht="51">
      <c r="A221" s="11">
        <v>135</v>
      </c>
      <c r="B221" s="97" t="s">
        <v>423</v>
      </c>
      <c r="C221" s="97">
        <v>2133</v>
      </c>
      <c r="D221" s="121">
        <v>237580.25</v>
      </c>
      <c r="E221" s="108" t="s">
        <v>289</v>
      </c>
      <c r="F221" s="121">
        <v>237580.25</v>
      </c>
      <c r="G221" s="377" t="s">
        <v>887</v>
      </c>
      <c r="H221" s="460"/>
      <c r="I221" t="s">
        <v>776</v>
      </c>
    </row>
    <row r="222" spans="1:8" ht="15.75" hidden="1">
      <c r="A222" s="30"/>
      <c r="B222" s="123" t="s">
        <v>1133</v>
      </c>
      <c r="C222" s="146">
        <v>2133</v>
      </c>
      <c r="D222" s="278">
        <f>SUM(D220:D221)</f>
        <v>537580.25</v>
      </c>
      <c r="E222" s="125" t="s">
        <v>289</v>
      </c>
      <c r="F222" s="126">
        <f>SUM(F221:F221)</f>
        <v>237580.25</v>
      </c>
      <c r="G222" s="441"/>
      <c r="H222" s="458"/>
    </row>
    <row r="223" spans="1:8" ht="25.5" hidden="1">
      <c r="A223" s="30"/>
      <c r="B223" s="285" t="s">
        <v>623</v>
      </c>
      <c r="C223" s="11">
        <v>2133</v>
      </c>
      <c r="D223" s="384">
        <f>SUM(D224)</f>
        <v>0</v>
      </c>
      <c r="E223" s="416" t="s">
        <v>289</v>
      </c>
      <c r="F223" s="379">
        <f>SUM(F224)</f>
        <v>0</v>
      </c>
      <c r="G223" s="424"/>
      <c r="H223" s="458"/>
    </row>
    <row r="224" spans="1:8" ht="25.5" hidden="1">
      <c r="A224" s="30"/>
      <c r="B224" s="21" t="s">
        <v>952</v>
      </c>
      <c r="C224" s="11">
        <v>2133</v>
      </c>
      <c r="D224" s="414"/>
      <c r="E224" s="52" t="s">
        <v>289</v>
      </c>
      <c r="F224" s="413"/>
      <c r="G224" s="514" t="s">
        <v>719</v>
      </c>
      <c r="H224" s="458"/>
    </row>
    <row r="225" spans="1:8" ht="15.75" hidden="1">
      <c r="A225" s="30"/>
      <c r="B225" s="135" t="s">
        <v>1028</v>
      </c>
      <c r="C225" s="23">
        <v>2133</v>
      </c>
      <c r="D225" s="381">
        <f>SUM(D222,D223)</f>
        <v>537580.25</v>
      </c>
      <c r="E225" s="52" t="s">
        <v>289</v>
      </c>
      <c r="F225" s="415">
        <f>SUM(F222:F223)</f>
        <v>237580.25</v>
      </c>
      <c r="G225" s="424"/>
      <c r="H225" s="458"/>
    </row>
    <row r="226" spans="1:8" ht="17.25" customHeight="1" hidden="1">
      <c r="A226" s="30"/>
      <c r="B226" s="206" t="s">
        <v>1024</v>
      </c>
      <c r="C226" s="23">
        <v>2133</v>
      </c>
      <c r="D226" s="7">
        <v>1500000</v>
      </c>
      <c r="E226" s="52" t="s">
        <v>289</v>
      </c>
      <c r="F226" s="78"/>
      <c r="G226" s="30"/>
      <c r="H226" s="458"/>
    </row>
    <row r="227" spans="1:8" ht="15.75" hidden="1">
      <c r="A227" s="212"/>
      <c r="B227" s="213" t="s">
        <v>1029</v>
      </c>
      <c r="C227" s="233">
        <v>2133</v>
      </c>
      <c r="D227" s="117">
        <f>SUM(D226-D225)</f>
        <v>962419.75</v>
      </c>
      <c r="E227" s="108" t="s">
        <v>289</v>
      </c>
      <c r="F227" s="117"/>
      <c r="G227" s="377"/>
      <c r="H227" s="460"/>
    </row>
    <row r="228" spans="1:8" ht="15.75">
      <c r="A228" s="1760" t="s">
        <v>986</v>
      </c>
      <c r="B228" s="1761"/>
      <c r="C228" s="1761"/>
      <c r="D228" s="1761"/>
      <c r="E228" s="1742"/>
      <c r="F228" s="5"/>
      <c r="G228" s="5"/>
      <c r="H228" s="460"/>
    </row>
    <row r="229" spans="1:8" ht="15.75">
      <c r="A229" s="32">
        <v>136</v>
      </c>
      <c r="B229" s="304"/>
      <c r="C229" s="23">
        <v>2300</v>
      </c>
      <c r="D229" s="7">
        <v>1075000</v>
      </c>
      <c r="E229" s="52" t="s">
        <v>289</v>
      </c>
      <c r="F229" s="121">
        <v>349739</v>
      </c>
      <c r="G229" s="171" t="s">
        <v>890</v>
      </c>
      <c r="H229" s="594"/>
    </row>
    <row r="230" spans="1:8" ht="15.75" hidden="1">
      <c r="A230" s="424"/>
      <c r="B230" s="478" t="s">
        <v>1133</v>
      </c>
      <c r="C230" s="682">
        <v>2300</v>
      </c>
      <c r="D230" s="683">
        <f>SUM(D229)</f>
        <v>1075000</v>
      </c>
      <c r="E230" s="684" t="s">
        <v>289</v>
      </c>
      <c r="F230" s="650">
        <f>SUM(F229)</f>
        <v>349739</v>
      </c>
      <c r="G230" s="651"/>
      <c r="H230" s="596"/>
    </row>
    <row r="231" spans="1:8" ht="16.5" hidden="1" thickBot="1">
      <c r="A231" s="30"/>
      <c r="B231" s="137" t="s">
        <v>1024</v>
      </c>
      <c r="C231" s="150">
        <v>2300</v>
      </c>
      <c r="D231" s="139">
        <v>1075000</v>
      </c>
      <c r="E231" s="204" t="s">
        <v>289</v>
      </c>
      <c r="F231" s="139"/>
      <c r="G231" s="436"/>
      <c r="H231" s="599"/>
    </row>
    <row r="232" spans="1:10" ht="19.5" hidden="1" thickBot="1">
      <c r="A232" s="30"/>
      <c r="B232" s="652" t="s">
        <v>875</v>
      </c>
      <c r="C232" s="653"/>
      <c r="D232" s="654">
        <f>SUM(D72,D138,D153,D157,D164,D170,D183,D188,D193,D213,D222,D230)</f>
        <v>13089662.469999999</v>
      </c>
      <c r="E232" s="655" t="s">
        <v>289</v>
      </c>
      <c r="F232" s="672">
        <f>SUM(F72,F138,F153,F157,F164,F170,F183,F188,F193,F213,F222,F230)</f>
        <v>1906828.7500000002</v>
      </c>
      <c r="G232" s="656"/>
      <c r="H232" s="657"/>
      <c r="I232" s="63"/>
      <c r="J232" s="64"/>
    </row>
    <row r="233" spans="11:13" ht="15.75">
      <c r="K233" s="347"/>
      <c r="L233" s="347" t="e">
        <f>SUM(E75,E143,E153,#REF!,E164,E170,E183,E188,E193,E213,E222)</f>
        <v>#REF!</v>
      </c>
      <c r="M233" s="397" t="e">
        <f>SUM(F75,F143,F153,#REF!,F164,F170,F183,F188,F193,F213,F222)</f>
        <v>#REF!</v>
      </c>
    </row>
    <row r="234" ht="15.75">
      <c r="A234" s="65" t="s">
        <v>558</v>
      </c>
    </row>
    <row r="235" ht="15.75">
      <c r="A235" s="65"/>
    </row>
    <row r="237" spans="2:8" ht="15.75">
      <c r="B237" s="66" t="s">
        <v>876</v>
      </c>
      <c r="C237" s="67"/>
      <c r="D237" s="67"/>
      <c r="E237" s="67"/>
      <c r="F237" s="67"/>
      <c r="G237" s="67"/>
      <c r="H237" s="468"/>
    </row>
    <row r="238" spans="2:6" ht="15.75">
      <c r="B238" s="66" t="s">
        <v>877</v>
      </c>
      <c r="C238" s="68" t="s">
        <v>878</v>
      </c>
      <c r="D238" s="69"/>
      <c r="E238" s="69"/>
      <c r="F238" s="67"/>
    </row>
    <row r="239" spans="2:6" ht="15.75">
      <c r="B239" s="1"/>
      <c r="C239" s="66" t="s">
        <v>881</v>
      </c>
      <c r="D239" s="1"/>
      <c r="E239" s="70" t="s">
        <v>882</v>
      </c>
      <c r="F239" s="70"/>
    </row>
    <row r="240" spans="2:6" ht="15.75">
      <c r="B240" s="71"/>
      <c r="C240" s="66"/>
      <c r="D240" s="1"/>
      <c r="E240" s="1" t="s">
        <v>883</v>
      </c>
      <c r="F240" s="1"/>
    </row>
    <row r="241" spans="2:8" ht="15.75">
      <c r="B241" s="1"/>
      <c r="C241" s="1"/>
      <c r="D241" s="1"/>
      <c r="E241" s="1"/>
      <c r="F241" s="1"/>
      <c r="G241" s="1"/>
      <c r="H241" s="469"/>
    </row>
    <row r="242" spans="2:8" ht="15.75">
      <c r="B242" s="66" t="s">
        <v>884</v>
      </c>
      <c r="C242" s="1"/>
      <c r="D242" s="1"/>
      <c r="E242" s="1"/>
      <c r="F242" s="1"/>
      <c r="G242" s="1"/>
      <c r="H242" s="469"/>
    </row>
    <row r="243" spans="2:6" ht="15.75">
      <c r="B243" s="66" t="s">
        <v>885</v>
      </c>
      <c r="C243" s="68" t="s">
        <v>886</v>
      </c>
      <c r="D243" s="69"/>
      <c r="E243" s="69"/>
      <c r="F243" s="67"/>
    </row>
    <row r="244" spans="2:6" ht="15.75">
      <c r="B244" s="1"/>
      <c r="C244" s="66" t="s">
        <v>881</v>
      </c>
      <c r="D244" s="1"/>
      <c r="E244" s="70" t="s">
        <v>882</v>
      </c>
      <c r="F244" s="70"/>
    </row>
    <row r="245" spans="2:8" ht="15.75">
      <c r="B245" s="1"/>
      <c r="C245" s="1"/>
      <c r="D245" s="418">
        <f>SUM(D73,D139,D214,D223)</f>
        <v>24470406.9</v>
      </c>
      <c r="E245" s="1"/>
      <c r="F245" s="1"/>
      <c r="G245" s="1"/>
      <c r="H245" s="469"/>
    </row>
    <row r="246" spans="2:10" s="4" customFormat="1" ht="16.5" customHeight="1">
      <c r="B246" s="686" t="s">
        <v>1021</v>
      </c>
      <c r="C246" s="687"/>
      <c r="D246" s="687"/>
      <c r="E246" s="688" t="s">
        <v>1025</v>
      </c>
      <c r="F246" s="687"/>
      <c r="G246" s="687"/>
      <c r="H246" s="689"/>
      <c r="I246" s="687"/>
      <c r="J246" s="690"/>
    </row>
    <row r="249" ht="15.75">
      <c r="J249" s="347" t="e">
        <f>SUM(F143,F75,F153,#REF!,F164,F170,F183,F188,F193,F213,F225)</f>
        <v>#REF!</v>
      </c>
    </row>
    <row r="250" ht="15.75">
      <c r="D250" s="391" t="e">
        <f>SUM(D75,D143,D153,#REF!,D164,D170,D183,D188,D193,D216,D225)</f>
        <v>#REF!</v>
      </c>
    </row>
    <row r="251" ht="15.75">
      <c r="F251" s="399" t="e">
        <f>SUM(D232+D227+D218+D254)</f>
        <v>#REF!</v>
      </c>
    </row>
    <row r="254" ht="15.75">
      <c r="D254" s="347" t="e">
        <f>SUM(D74,D141,D142,#REF!,D215,D224)</f>
        <v>#REF!</v>
      </c>
    </row>
  </sheetData>
  <sheetProtection/>
  <mergeCells count="31">
    <mergeCell ref="A4:B4"/>
    <mergeCell ref="C4:E4"/>
    <mergeCell ref="A5:B5"/>
    <mergeCell ref="A2:B2"/>
    <mergeCell ref="D2:E2"/>
    <mergeCell ref="A3:B3"/>
    <mergeCell ref="D3:E3"/>
    <mergeCell ref="A162:E162"/>
    <mergeCell ref="A6:E6"/>
    <mergeCell ref="D12:D13"/>
    <mergeCell ref="A9:E9"/>
    <mergeCell ref="A149:E149"/>
    <mergeCell ref="A10:G10"/>
    <mergeCell ref="F12:G12"/>
    <mergeCell ref="A77:E77"/>
    <mergeCell ref="A7:E7"/>
    <mergeCell ref="A8:E8"/>
    <mergeCell ref="E12:E13"/>
    <mergeCell ref="A155:E155"/>
    <mergeCell ref="H12:H13"/>
    <mergeCell ref="A15:E15"/>
    <mergeCell ref="A12:A13"/>
    <mergeCell ref="B12:B13"/>
    <mergeCell ref="C12:C13"/>
    <mergeCell ref="A228:E228"/>
    <mergeCell ref="A166:E166"/>
    <mergeCell ref="A175:E175"/>
    <mergeCell ref="A185:E185"/>
    <mergeCell ref="A190:E190"/>
    <mergeCell ref="A219:E219"/>
    <mergeCell ref="A195:E19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7"/>
  <sheetViews>
    <sheetView zoomScalePageLayoutView="0" workbookViewId="0" topLeftCell="A183">
      <selection activeCell="A186" sqref="A186:IV188"/>
    </sheetView>
  </sheetViews>
  <sheetFormatPr defaultColWidth="9.140625" defaultRowHeight="12.75"/>
  <cols>
    <col min="1" max="1" width="4.7109375" style="0" customWidth="1"/>
    <col min="2" max="2" width="39.57421875" style="0" customWidth="1"/>
    <col min="3" max="3" width="10.7109375" style="0" customWidth="1"/>
    <col min="4" max="4" width="16.8515625" style="0" customWidth="1"/>
    <col min="5" max="5" width="13.7109375" style="0" customWidth="1"/>
    <col min="6" max="6" width="12.28125" style="76" hidden="1" customWidth="1"/>
    <col min="7" max="7" width="8.140625" style="0" hidden="1" customWidth="1"/>
    <col min="8" max="8" width="9.421875" style="544" hidden="1" customWidth="1"/>
    <col min="9" max="9" width="11.28125" style="0" hidden="1" customWidth="1"/>
    <col min="10" max="10" width="11.421875" style="0" hidden="1" customWidth="1"/>
    <col min="11" max="11" width="11.57421875" style="0" bestFit="1" customWidth="1"/>
    <col min="12" max="12" width="11.28125" style="0" customWidth="1"/>
    <col min="13" max="13" width="13.57421875" style="0" customWidth="1"/>
  </cols>
  <sheetData>
    <row r="1" spans="9:10" ht="9" customHeight="1">
      <c r="I1" s="256"/>
      <c r="J1" s="256"/>
    </row>
    <row r="2" spans="1:10" ht="15.75" customHeight="1">
      <c r="A2" s="1792" t="s">
        <v>914</v>
      </c>
      <c r="B2" s="1792"/>
      <c r="C2" s="1"/>
      <c r="D2" s="1794" t="s">
        <v>915</v>
      </c>
      <c r="E2" s="1794"/>
      <c r="F2" s="2"/>
      <c r="I2" s="256"/>
      <c r="J2" s="256"/>
    </row>
    <row r="3" spans="1:10" ht="15" customHeight="1">
      <c r="A3" s="1792" t="s">
        <v>916</v>
      </c>
      <c r="B3" s="1792"/>
      <c r="C3" s="1"/>
      <c r="D3" s="1796" t="s">
        <v>917</v>
      </c>
      <c r="E3" s="1796"/>
      <c r="F3" s="3"/>
      <c r="I3" s="256"/>
      <c r="J3" s="256"/>
    </row>
    <row r="4" spans="1:10" ht="15.75" customHeight="1">
      <c r="A4" s="1792" t="s">
        <v>918</v>
      </c>
      <c r="B4" s="1792"/>
      <c r="C4" s="1798" t="s">
        <v>919</v>
      </c>
      <c r="D4" s="1798"/>
      <c r="E4" s="1798"/>
      <c r="F4" s="75"/>
      <c r="I4" s="256"/>
      <c r="J4" s="256"/>
    </row>
    <row r="5" spans="1:10" ht="15" customHeight="1">
      <c r="A5" s="1792" t="s">
        <v>1078</v>
      </c>
      <c r="B5" s="1792"/>
      <c r="I5" s="256"/>
      <c r="J5" s="256"/>
    </row>
    <row r="6" spans="1:10" ht="15.75">
      <c r="A6" s="1802" t="s">
        <v>1079</v>
      </c>
      <c r="B6" s="1802"/>
      <c r="C6" s="1802"/>
      <c r="D6" s="1802"/>
      <c r="E6" s="1802"/>
      <c r="F6" s="226"/>
      <c r="G6" s="227"/>
      <c r="H6" s="66"/>
      <c r="I6" s="256"/>
      <c r="J6" s="256"/>
    </row>
    <row r="7" spans="1:10" ht="15.75">
      <c r="A7" s="1800" t="s">
        <v>260</v>
      </c>
      <c r="B7" s="1794"/>
      <c r="C7" s="1794"/>
      <c r="D7" s="1801"/>
      <c r="E7" s="1801"/>
      <c r="F7" s="228"/>
      <c r="G7" s="227"/>
      <c r="H7" s="66"/>
      <c r="I7" s="256"/>
      <c r="J7" s="256"/>
    </row>
    <row r="8" spans="1:10" ht="15.75">
      <c r="A8" s="1800" t="s">
        <v>780</v>
      </c>
      <c r="B8" s="1794"/>
      <c r="C8" s="1794"/>
      <c r="D8" s="1801"/>
      <c r="E8" s="1801"/>
      <c r="F8" s="228"/>
      <c r="G8" s="227"/>
      <c r="H8" s="66"/>
      <c r="I8" s="256"/>
      <c r="J8" s="256"/>
    </row>
    <row r="9" spans="1:10" ht="15.75">
      <c r="A9" s="1800" t="s">
        <v>262</v>
      </c>
      <c r="B9" s="1794"/>
      <c r="C9" s="1794"/>
      <c r="D9" s="1801"/>
      <c r="E9" s="1801"/>
      <c r="F9" s="228"/>
      <c r="G9" s="227"/>
      <c r="H9" s="66"/>
      <c r="I9" s="256"/>
      <c r="J9" s="256"/>
    </row>
    <row r="10" spans="1:10" ht="61.5" customHeight="1">
      <c r="A10" s="1757" t="s">
        <v>777</v>
      </c>
      <c r="B10" s="1757"/>
      <c r="C10" s="1757"/>
      <c r="D10" s="1757"/>
      <c r="E10" s="1757"/>
      <c r="F10" s="1757"/>
      <c r="G10" s="1757"/>
      <c r="H10" s="707"/>
      <c r="I10" s="256"/>
      <c r="J10" s="256"/>
    </row>
    <row r="11" spans="1:10" ht="17.25" customHeight="1">
      <c r="A11" s="72"/>
      <c r="B11" s="73"/>
      <c r="C11" s="73"/>
      <c r="D11" s="73"/>
      <c r="E11" s="73"/>
      <c r="F11" s="73"/>
      <c r="G11" s="74"/>
      <c r="H11" s="707"/>
      <c r="I11" s="256"/>
      <c r="J11" s="256"/>
    </row>
    <row r="12" spans="1:10" ht="15">
      <c r="A12" s="4"/>
      <c r="B12" s="4"/>
      <c r="C12" s="4"/>
      <c r="D12" s="4"/>
      <c r="E12" s="4"/>
      <c r="F12" s="398">
        <v>41058</v>
      </c>
      <c r="I12" s="256"/>
      <c r="J12" s="256"/>
    </row>
    <row r="13" spans="1:10" ht="31.5" customHeight="1">
      <c r="A13" s="1808" t="s">
        <v>264</v>
      </c>
      <c r="B13" s="1780" t="s">
        <v>507</v>
      </c>
      <c r="C13" s="1744" t="s">
        <v>508</v>
      </c>
      <c r="D13" s="1782" t="s">
        <v>285</v>
      </c>
      <c r="E13" s="1784" t="s">
        <v>393</v>
      </c>
      <c r="F13" s="1788" t="s">
        <v>394</v>
      </c>
      <c r="G13" s="1813"/>
      <c r="H13" s="1808" t="s">
        <v>990</v>
      </c>
      <c r="I13" s="471"/>
      <c r="J13" s="256"/>
    </row>
    <row r="14" spans="1:11" ht="32.25" customHeight="1">
      <c r="A14" s="1779"/>
      <c r="B14" s="1781"/>
      <c r="C14" s="1745"/>
      <c r="D14" s="1783"/>
      <c r="E14" s="1785"/>
      <c r="F14" s="8" t="s">
        <v>385</v>
      </c>
      <c r="G14" s="432" t="s">
        <v>892</v>
      </c>
      <c r="H14" s="1779"/>
      <c r="I14" s="471"/>
      <c r="J14" s="256"/>
      <c r="K14" s="83"/>
    </row>
    <row r="15" spans="1:11" ht="14.2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432">
        <v>7</v>
      </c>
      <c r="H15" s="547">
        <v>8</v>
      </c>
      <c r="I15" s="471"/>
      <c r="J15" s="256"/>
      <c r="K15" s="84"/>
    </row>
    <row r="16" spans="1:11" ht="21.75" customHeight="1">
      <c r="A16" s="1803" t="s">
        <v>1030</v>
      </c>
      <c r="B16" s="1804"/>
      <c r="C16" s="1804"/>
      <c r="D16" s="1804"/>
      <c r="E16" s="1805"/>
      <c r="F16" s="89"/>
      <c r="G16" s="433"/>
      <c r="H16" s="541"/>
      <c r="I16" s="471"/>
      <c r="J16" s="256"/>
      <c r="K16" s="84"/>
    </row>
    <row r="17" spans="1:11" ht="41.25" customHeight="1">
      <c r="A17" s="11">
        <v>1</v>
      </c>
      <c r="B17" s="26" t="s">
        <v>286</v>
      </c>
      <c r="C17" s="621">
        <v>1131</v>
      </c>
      <c r="D17" s="622">
        <v>5000</v>
      </c>
      <c r="E17" s="673" t="s">
        <v>287</v>
      </c>
      <c r="F17" s="79"/>
      <c r="G17" s="21"/>
      <c r="H17" s="551" t="s">
        <v>725</v>
      </c>
      <c r="I17" s="470" t="s">
        <v>991</v>
      </c>
      <c r="J17" s="256"/>
      <c r="K17" s="626"/>
    </row>
    <row r="18" spans="1:12" ht="15.75">
      <c r="A18" s="15">
        <v>2</v>
      </c>
      <c r="B18" s="519" t="s">
        <v>288</v>
      </c>
      <c r="C18" s="11">
        <v>1131</v>
      </c>
      <c r="D18" s="494">
        <v>30000</v>
      </c>
      <c r="E18" s="18" t="s">
        <v>289</v>
      </c>
      <c r="F18" s="58">
        <v>14308.29</v>
      </c>
      <c r="G18" s="97" t="s">
        <v>890</v>
      </c>
      <c r="H18" s="708"/>
      <c r="I18" s="487" t="s">
        <v>751</v>
      </c>
      <c r="J18" s="256"/>
      <c r="K18" s="626"/>
      <c r="L18" s="626"/>
    </row>
    <row r="19" spans="1:12" ht="15.75">
      <c r="A19" s="11">
        <v>3</v>
      </c>
      <c r="B19" s="21" t="s">
        <v>290</v>
      </c>
      <c r="C19" s="11">
        <v>1131</v>
      </c>
      <c r="D19" s="494">
        <v>20000</v>
      </c>
      <c r="E19" s="18" t="s">
        <v>289</v>
      </c>
      <c r="F19" s="58">
        <v>8755.2</v>
      </c>
      <c r="G19" s="97" t="s">
        <v>890</v>
      </c>
      <c r="H19" s="551" t="s">
        <v>992</v>
      </c>
      <c r="I19" s="471"/>
      <c r="J19" s="256"/>
      <c r="K19" s="626"/>
      <c r="L19" s="626"/>
    </row>
    <row r="20" spans="1:12" s="244" customFormat="1" ht="15.75">
      <c r="A20" s="15">
        <v>4</v>
      </c>
      <c r="B20" s="519" t="s">
        <v>291</v>
      </c>
      <c r="C20" s="11">
        <v>1131</v>
      </c>
      <c r="D20" s="494">
        <v>12960</v>
      </c>
      <c r="E20" s="18" t="s">
        <v>289</v>
      </c>
      <c r="F20" s="58">
        <v>12960</v>
      </c>
      <c r="G20" s="21" t="s">
        <v>888</v>
      </c>
      <c r="H20" s="551" t="s">
        <v>993</v>
      </c>
      <c r="I20" s="472"/>
      <c r="J20" s="429"/>
      <c r="K20" s="626"/>
      <c r="L20" s="626"/>
    </row>
    <row r="21" spans="1:12" ht="15.75">
      <c r="A21" s="11">
        <v>5</v>
      </c>
      <c r="B21" s="519" t="s">
        <v>292</v>
      </c>
      <c r="C21" s="11">
        <v>1131</v>
      </c>
      <c r="D21" s="494">
        <v>3995.56</v>
      </c>
      <c r="E21" s="18" t="s">
        <v>289</v>
      </c>
      <c r="F21" s="58">
        <v>3995.56</v>
      </c>
      <c r="G21" s="21" t="s">
        <v>888</v>
      </c>
      <c r="H21" s="551" t="s">
        <v>994</v>
      </c>
      <c r="I21" s="471"/>
      <c r="J21" s="256"/>
      <c r="K21" s="626"/>
      <c r="L21" s="626"/>
    </row>
    <row r="22" spans="1:12" ht="15.75">
      <c r="A22" s="15">
        <v>6</v>
      </c>
      <c r="B22" s="519" t="s">
        <v>293</v>
      </c>
      <c r="C22" s="11">
        <v>1131</v>
      </c>
      <c r="D22" s="494">
        <v>3000</v>
      </c>
      <c r="E22" s="18" t="s">
        <v>289</v>
      </c>
      <c r="F22" s="58">
        <v>1354.8</v>
      </c>
      <c r="G22" s="97" t="s">
        <v>890</v>
      </c>
      <c r="H22" s="709" t="s">
        <v>763</v>
      </c>
      <c r="I22" s="471"/>
      <c r="J22" s="457">
        <v>37591</v>
      </c>
      <c r="K22" s="626"/>
      <c r="L22" s="626"/>
    </row>
    <row r="23" spans="1:12" s="244" customFormat="1" ht="15.75">
      <c r="A23" s="11">
        <v>7</v>
      </c>
      <c r="B23" s="21" t="s">
        <v>294</v>
      </c>
      <c r="C23" s="11">
        <v>1131</v>
      </c>
      <c r="D23" s="494">
        <v>30000</v>
      </c>
      <c r="E23" s="18" t="s">
        <v>289</v>
      </c>
      <c r="F23" s="58">
        <v>19833.62</v>
      </c>
      <c r="G23" s="97" t="s">
        <v>890</v>
      </c>
      <c r="H23" s="458" t="s">
        <v>479</v>
      </c>
      <c r="I23" s="487" t="s">
        <v>478</v>
      </c>
      <c r="J23" s="487" t="s">
        <v>479</v>
      </c>
      <c r="K23" s="626"/>
      <c r="L23" s="626"/>
    </row>
    <row r="24" spans="1:12" ht="15.75">
      <c r="A24" s="15">
        <v>8</v>
      </c>
      <c r="B24" s="519" t="s">
        <v>295</v>
      </c>
      <c r="C24" s="11">
        <v>1131</v>
      </c>
      <c r="D24" s="494">
        <v>3000</v>
      </c>
      <c r="E24" s="18" t="s">
        <v>289</v>
      </c>
      <c r="F24" s="58"/>
      <c r="G24" s="21"/>
      <c r="H24" s="551" t="s">
        <v>751</v>
      </c>
      <c r="I24" s="471"/>
      <c r="J24" s="256"/>
      <c r="K24" s="626"/>
      <c r="L24" s="626"/>
    </row>
    <row r="25" spans="1:12" s="244" customFormat="1" ht="15.75">
      <c r="A25" s="11">
        <v>9</v>
      </c>
      <c r="B25" s="519" t="s">
        <v>296</v>
      </c>
      <c r="C25" s="11">
        <v>1131</v>
      </c>
      <c r="D25" s="494">
        <v>1000</v>
      </c>
      <c r="E25" s="18" t="s">
        <v>289</v>
      </c>
      <c r="F25" s="58">
        <v>1000</v>
      </c>
      <c r="G25" s="21" t="s">
        <v>888</v>
      </c>
      <c r="H25" s="551" t="s">
        <v>995</v>
      </c>
      <c r="I25" s="472"/>
      <c r="J25" s="429"/>
      <c r="K25" s="626"/>
      <c r="L25" s="626"/>
    </row>
    <row r="26" spans="1:12" ht="15.75">
      <c r="A26" s="15">
        <v>10</v>
      </c>
      <c r="B26" s="519" t="s">
        <v>298</v>
      </c>
      <c r="C26" s="11">
        <v>1131</v>
      </c>
      <c r="D26" s="494">
        <v>20000</v>
      </c>
      <c r="E26" s="18" t="s">
        <v>289</v>
      </c>
      <c r="F26" s="58">
        <v>4038.36</v>
      </c>
      <c r="G26" s="97" t="s">
        <v>890</v>
      </c>
      <c r="H26" s="708"/>
      <c r="I26" s="471"/>
      <c r="J26" s="256"/>
      <c r="K26" s="626"/>
      <c r="L26" s="626"/>
    </row>
    <row r="27" spans="1:12" ht="15.75">
      <c r="A27" s="11">
        <v>11</v>
      </c>
      <c r="B27" s="21" t="s">
        <v>299</v>
      </c>
      <c r="C27" s="11">
        <v>1131</v>
      </c>
      <c r="D27" s="378">
        <v>10500</v>
      </c>
      <c r="E27" s="18" t="s">
        <v>289</v>
      </c>
      <c r="F27" s="58"/>
      <c r="G27" s="21"/>
      <c r="H27" s="711" t="s">
        <v>764</v>
      </c>
      <c r="I27" s="471"/>
      <c r="J27" s="256"/>
      <c r="K27" s="627"/>
      <c r="L27" s="626"/>
    </row>
    <row r="28" spans="1:12" ht="15.75">
      <c r="A28" s="15">
        <v>12</v>
      </c>
      <c r="B28" s="519" t="s">
        <v>1115</v>
      </c>
      <c r="C28" s="11">
        <v>1131</v>
      </c>
      <c r="D28" s="494">
        <v>70000</v>
      </c>
      <c r="E28" s="18" t="s">
        <v>289</v>
      </c>
      <c r="F28" s="58">
        <v>18096.9</v>
      </c>
      <c r="G28" s="97" t="s">
        <v>890</v>
      </c>
      <c r="H28" s="550" t="s">
        <v>480</v>
      </c>
      <c r="I28" s="471" t="s">
        <v>480</v>
      </c>
      <c r="J28" s="518">
        <v>92647.99</v>
      </c>
      <c r="K28" s="627"/>
      <c r="L28" s="627"/>
    </row>
    <row r="29" spans="1:12" ht="15.75">
      <c r="A29" s="11">
        <v>13</v>
      </c>
      <c r="B29" s="20" t="s">
        <v>569</v>
      </c>
      <c r="C29" s="11">
        <v>1131</v>
      </c>
      <c r="D29" s="494">
        <v>25000</v>
      </c>
      <c r="E29" s="18" t="s">
        <v>289</v>
      </c>
      <c r="F29" s="58">
        <v>8088</v>
      </c>
      <c r="G29" s="97" t="s">
        <v>890</v>
      </c>
      <c r="H29" s="551" t="s">
        <v>765</v>
      </c>
      <c r="I29" s="471"/>
      <c r="J29" s="256"/>
      <c r="K29" s="627"/>
      <c r="L29" s="627"/>
    </row>
    <row r="30" spans="1:12" ht="15.75">
      <c r="A30" s="15">
        <v>14</v>
      </c>
      <c r="B30" s="519" t="s">
        <v>1119</v>
      </c>
      <c r="C30" s="11">
        <v>1131</v>
      </c>
      <c r="D30" s="494">
        <v>17000</v>
      </c>
      <c r="E30" s="18" t="s">
        <v>289</v>
      </c>
      <c r="F30" s="58">
        <v>6250</v>
      </c>
      <c r="G30" s="97" t="s">
        <v>890</v>
      </c>
      <c r="H30" s="550" t="s">
        <v>477</v>
      </c>
      <c r="I30" s="471"/>
      <c r="J30" s="256"/>
      <c r="K30" s="626"/>
      <c r="L30" s="626"/>
    </row>
    <row r="31" spans="1:12" ht="15.75">
      <c r="A31" s="11">
        <v>15</v>
      </c>
      <c r="B31" s="519" t="s">
        <v>1120</v>
      </c>
      <c r="C31" s="11">
        <v>1131</v>
      </c>
      <c r="D31" s="494">
        <v>99900</v>
      </c>
      <c r="E31" s="18" t="s">
        <v>289</v>
      </c>
      <c r="F31" s="58">
        <v>49058.25</v>
      </c>
      <c r="G31" s="97" t="s">
        <v>890</v>
      </c>
      <c r="H31" s="711" t="s">
        <v>766</v>
      </c>
      <c r="I31" s="471"/>
      <c r="J31" s="256"/>
      <c r="K31" s="626"/>
      <c r="L31" s="626"/>
    </row>
    <row r="32" spans="1:12" ht="24" customHeight="1">
      <c r="A32" s="15">
        <v>16</v>
      </c>
      <c r="B32" s="519" t="s">
        <v>1121</v>
      </c>
      <c r="C32" s="11">
        <v>1131</v>
      </c>
      <c r="D32" s="494">
        <v>70000</v>
      </c>
      <c r="E32" s="18" t="s">
        <v>289</v>
      </c>
      <c r="F32" s="58">
        <v>31794.11</v>
      </c>
      <c r="G32" s="97" t="s">
        <v>890</v>
      </c>
      <c r="H32" s="551" t="s">
        <v>355</v>
      </c>
      <c r="I32" s="471"/>
      <c r="J32" s="256"/>
      <c r="K32" s="626"/>
      <c r="L32" s="626"/>
    </row>
    <row r="33" spans="1:12" ht="15.75" customHeight="1">
      <c r="A33" s="11">
        <v>17</v>
      </c>
      <c r="B33" s="21" t="s">
        <v>1122</v>
      </c>
      <c r="C33" s="11">
        <v>1131</v>
      </c>
      <c r="D33" s="494">
        <v>35000</v>
      </c>
      <c r="E33" s="18" t="s">
        <v>289</v>
      </c>
      <c r="F33" s="58">
        <v>14063.64</v>
      </c>
      <c r="G33" s="97" t="s">
        <v>890</v>
      </c>
      <c r="H33" s="551" t="s">
        <v>767</v>
      </c>
      <c r="I33" s="471"/>
      <c r="J33" s="256"/>
      <c r="K33" s="626"/>
      <c r="L33" s="626"/>
    </row>
    <row r="34" spans="1:12" ht="15.75">
      <c r="A34" s="15">
        <v>18</v>
      </c>
      <c r="B34" s="519" t="s">
        <v>1123</v>
      </c>
      <c r="C34" s="11">
        <v>1131</v>
      </c>
      <c r="D34" s="494">
        <v>500</v>
      </c>
      <c r="E34" s="18" t="s">
        <v>289</v>
      </c>
      <c r="F34" s="58"/>
      <c r="G34" s="21"/>
      <c r="H34" s="550"/>
      <c r="I34" s="471"/>
      <c r="J34" s="256"/>
      <c r="K34" s="626"/>
      <c r="L34" s="626"/>
    </row>
    <row r="35" spans="1:12" ht="30.75" customHeight="1">
      <c r="A35" s="11">
        <v>19</v>
      </c>
      <c r="B35" s="12" t="s">
        <v>1124</v>
      </c>
      <c r="C35" s="11">
        <v>1131</v>
      </c>
      <c r="D35" s="494">
        <v>99900</v>
      </c>
      <c r="E35" s="18" t="s">
        <v>289</v>
      </c>
      <c r="F35" s="58">
        <v>21532.8</v>
      </c>
      <c r="G35" s="97" t="s">
        <v>890</v>
      </c>
      <c r="H35" s="712" t="s">
        <v>105</v>
      </c>
      <c r="I35" s="471"/>
      <c r="J35" s="256"/>
      <c r="K35" s="626"/>
      <c r="L35" s="626"/>
    </row>
    <row r="36" spans="1:12" ht="16.5" customHeight="1">
      <c r="A36" s="15">
        <v>20</v>
      </c>
      <c r="B36" s="21" t="s">
        <v>275</v>
      </c>
      <c r="C36" s="11">
        <v>1131</v>
      </c>
      <c r="D36" s="494">
        <v>99834.91</v>
      </c>
      <c r="E36" s="18" t="s">
        <v>289</v>
      </c>
      <c r="F36" s="58">
        <v>99834.91</v>
      </c>
      <c r="G36" s="21" t="s">
        <v>940</v>
      </c>
      <c r="H36" s="551" t="s">
        <v>356</v>
      </c>
      <c r="I36" s="471"/>
      <c r="J36" s="256"/>
      <c r="K36" s="627"/>
      <c r="L36" s="626"/>
    </row>
    <row r="37" spans="1:12" ht="19.5" customHeight="1">
      <c r="A37" s="11">
        <v>21</v>
      </c>
      <c r="B37" s="519" t="s">
        <v>1126</v>
      </c>
      <c r="C37" s="11">
        <v>1131</v>
      </c>
      <c r="D37" s="494">
        <v>16000</v>
      </c>
      <c r="E37" s="18" t="s">
        <v>289</v>
      </c>
      <c r="F37" s="58">
        <v>6371.06</v>
      </c>
      <c r="G37" s="21" t="s">
        <v>492</v>
      </c>
      <c r="H37" s="551" t="s">
        <v>357</v>
      </c>
      <c r="I37" s="472"/>
      <c r="J37" s="256"/>
      <c r="K37" s="626"/>
      <c r="L37" s="627"/>
    </row>
    <row r="38" spans="1:12" ht="18" customHeight="1">
      <c r="A38" s="15">
        <v>22</v>
      </c>
      <c r="B38" s="519" t="s">
        <v>939</v>
      </c>
      <c r="C38" s="11">
        <v>1131</v>
      </c>
      <c r="D38" s="494">
        <v>24978.84</v>
      </c>
      <c r="E38" s="18" t="s">
        <v>289</v>
      </c>
      <c r="F38" s="58">
        <v>24978.84</v>
      </c>
      <c r="G38" s="97" t="s">
        <v>890</v>
      </c>
      <c r="H38" s="550"/>
      <c r="I38" s="471"/>
      <c r="J38" s="256"/>
      <c r="K38" s="628"/>
      <c r="L38" s="626"/>
    </row>
    <row r="39" spans="1:12" ht="15" customHeight="1">
      <c r="A39" s="11">
        <v>23</v>
      </c>
      <c r="B39" s="12" t="s">
        <v>1129</v>
      </c>
      <c r="C39" s="11">
        <v>1131</v>
      </c>
      <c r="D39" s="494">
        <v>20000</v>
      </c>
      <c r="E39" s="350" t="s">
        <v>289</v>
      </c>
      <c r="F39" s="360">
        <v>3897.62</v>
      </c>
      <c r="G39" s="97" t="s">
        <v>890</v>
      </c>
      <c r="H39" s="551" t="s">
        <v>358</v>
      </c>
      <c r="I39" s="471"/>
      <c r="J39" s="256"/>
      <c r="K39" s="628"/>
      <c r="L39" s="628"/>
    </row>
    <row r="40" spans="1:12" ht="18.75" customHeight="1">
      <c r="A40" s="15">
        <v>24</v>
      </c>
      <c r="B40" s="20" t="s">
        <v>1130</v>
      </c>
      <c r="C40" s="11">
        <v>1131</v>
      </c>
      <c r="D40" s="494">
        <v>12368.09</v>
      </c>
      <c r="E40" s="350" t="s">
        <v>289</v>
      </c>
      <c r="F40" s="349"/>
      <c r="G40" s="21"/>
      <c r="H40" s="551" t="s">
        <v>359</v>
      </c>
      <c r="I40" s="471"/>
      <c r="J40" s="256"/>
      <c r="K40" s="628"/>
      <c r="L40" s="628"/>
    </row>
    <row r="41" spans="1:12" ht="19.5" customHeight="1">
      <c r="A41" s="11">
        <v>25</v>
      </c>
      <c r="B41" s="20" t="s">
        <v>1131</v>
      </c>
      <c r="C41" s="11">
        <v>1131</v>
      </c>
      <c r="D41" s="494">
        <v>15000</v>
      </c>
      <c r="E41" s="350" t="s">
        <v>289</v>
      </c>
      <c r="F41" s="349"/>
      <c r="G41" s="21"/>
      <c r="H41" s="551" t="s">
        <v>359</v>
      </c>
      <c r="I41" s="471"/>
      <c r="J41" s="256"/>
      <c r="K41" s="628"/>
      <c r="L41" s="628"/>
    </row>
    <row r="42" spans="1:12" ht="18" customHeight="1">
      <c r="A42" s="15">
        <v>26</v>
      </c>
      <c r="B42" s="21" t="s">
        <v>1132</v>
      </c>
      <c r="C42" s="11">
        <v>1131</v>
      </c>
      <c r="D42" s="378">
        <v>25000</v>
      </c>
      <c r="E42" s="350" t="s">
        <v>289</v>
      </c>
      <c r="F42" s="349">
        <v>11145.6</v>
      </c>
      <c r="G42" s="97" t="s">
        <v>890</v>
      </c>
      <c r="H42" s="551" t="s">
        <v>768</v>
      </c>
      <c r="I42" s="471"/>
      <c r="J42" s="753"/>
      <c r="K42" s="626"/>
      <c r="L42" s="628"/>
    </row>
    <row r="43" spans="1:12" s="244" customFormat="1" ht="18" customHeight="1">
      <c r="A43" s="11">
        <v>27</v>
      </c>
      <c r="B43" s="12" t="s">
        <v>620</v>
      </c>
      <c r="C43" s="11">
        <v>1131</v>
      </c>
      <c r="D43" s="378">
        <v>99900</v>
      </c>
      <c r="E43" s="18" t="s">
        <v>289</v>
      </c>
      <c r="F43" s="497">
        <v>4999.98</v>
      </c>
      <c r="G43" s="97" t="s">
        <v>890</v>
      </c>
      <c r="H43" s="551" t="s">
        <v>721</v>
      </c>
      <c r="I43" s="472"/>
      <c r="J43" s="429"/>
      <c r="K43" s="626"/>
      <c r="L43" s="628"/>
    </row>
    <row r="44" spans="1:12" s="244" customFormat="1" ht="15.75" customHeight="1">
      <c r="A44" s="15">
        <v>28</v>
      </c>
      <c r="B44" s="21" t="s">
        <v>590</v>
      </c>
      <c r="C44" s="11">
        <v>1131</v>
      </c>
      <c r="D44" s="378">
        <v>8000</v>
      </c>
      <c r="E44" s="18" t="s">
        <v>289</v>
      </c>
      <c r="F44" s="58"/>
      <c r="G44" s="21"/>
      <c r="H44" s="573"/>
      <c r="I44" s="473" t="s">
        <v>105</v>
      </c>
      <c r="J44" s="429"/>
      <c r="K44" s="626"/>
      <c r="L44" s="626"/>
    </row>
    <row r="45" spans="1:12" ht="15.75">
      <c r="A45" s="11">
        <v>29</v>
      </c>
      <c r="B45" s="26" t="s">
        <v>596</v>
      </c>
      <c r="C45" s="11">
        <v>1131</v>
      </c>
      <c r="D45" s="378">
        <v>15237.42</v>
      </c>
      <c r="E45" s="18" t="s">
        <v>289</v>
      </c>
      <c r="F45" s="80">
        <v>15237.42</v>
      </c>
      <c r="G45" s="97" t="s">
        <v>890</v>
      </c>
      <c r="H45" s="551" t="s">
        <v>582</v>
      </c>
      <c r="I45" s="471"/>
      <c r="J45" s="753"/>
      <c r="K45" s="629"/>
      <c r="L45" s="629"/>
    </row>
    <row r="46" spans="1:12" ht="28.5" customHeight="1">
      <c r="A46" s="15">
        <v>30</v>
      </c>
      <c r="B46" s="26" t="s">
        <v>274</v>
      </c>
      <c r="C46" s="11">
        <v>1131</v>
      </c>
      <c r="D46" s="378">
        <v>7972.18</v>
      </c>
      <c r="E46" s="18" t="s">
        <v>289</v>
      </c>
      <c r="F46" s="80">
        <v>3129</v>
      </c>
      <c r="G46" s="97" t="s">
        <v>890</v>
      </c>
      <c r="H46" s="550"/>
      <c r="I46" s="471"/>
      <c r="J46" s="256"/>
      <c r="K46" s="628"/>
      <c r="L46" s="629"/>
    </row>
    <row r="47" spans="1:12" ht="27" customHeight="1">
      <c r="A47" s="11">
        <v>31</v>
      </c>
      <c r="B47" s="49" t="s">
        <v>637</v>
      </c>
      <c r="C47" s="11">
        <v>1131</v>
      </c>
      <c r="D47" s="378">
        <v>4000</v>
      </c>
      <c r="E47" s="18" t="s">
        <v>289</v>
      </c>
      <c r="F47" s="80"/>
      <c r="G47" s="21"/>
      <c r="H47" s="551" t="s">
        <v>361</v>
      </c>
      <c r="I47" s="471"/>
      <c r="J47" s="256"/>
      <c r="K47" s="628"/>
      <c r="L47" s="628"/>
    </row>
    <row r="48" spans="1:12" ht="15.75">
      <c r="A48" s="15">
        <v>32</v>
      </c>
      <c r="B48" s="21" t="s">
        <v>947</v>
      </c>
      <c r="C48" s="11">
        <v>1131</v>
      </c>
      <c r="D48" s="378">
        <v>10000</v>
      </c>
      <c r="E48" s="18" t="s">
        <v>289</v>
      </c>
      <c r="F48" s="80">
        <v>2828</v>
      </c>
      <c r="G48" s="97" t="s">
        <v>890</v>
      </c>
      <c r="H48" s="711" t="s">
        <v>667</v>
      </c>
      <c r="I48" s="475"/>
      <c r="J48" s="256"/>
      <c r="K48" s="628"/>
      <c r="L48" s="628"/>
    </row>
    <row r="49" spans="1:12" ht="30" customHeight="1">
      <c r="A49" s="11">
        <v>33</v>
      </c>
      <c r="B49" s="49" t="s">
        <v>121</v>
      </c>
      <c r="C49" s="11">
        <v>1131</v>
      </c>
      <c r="D49" s="378">
        <v>95500</v>
      </c>
      <c r="E49" s="18" t="s">
        <v>289</v>
      </c>
      <c r="F49" s="80">
        <v>65438.03</v>
      </c>
      <c r="G49" s="97" t="s">
        <v>890</v>
      </c>
      <c r="H49" s="550"/>
      <c r="I49" s="476"/>
      <c r="J49" s="256"/>
      <c r="K49" s="628"/>
      <c r="L49" s="628"/>
    </row>
    <row r="50" spans="1:12" ht="26.25" customHeight="1">
      <c r="A50" s="15">
        <v>34</v>
      </c>
      <c r="B50" s="305" t="s">
        <v>1102</v>
      </c>
      <c r="C50" s="11">
        <v>1131</v>
      </c>
      <c r="D50" s="378">
        <v>7000</v>
      </c>
      <c r="E50" s="18" t="s">
        <v>289</v>
      </c>
      <c r="F50" s="80"/>
      <c r="G50" s="21"/>
      <c r="H50" s="551" t="s">
        <v>723</v>
      </c>
      <c r="I50" s="471"/>
      <c r="J50" s="256"/>
      <c r="K50" s="628"/>
      <c r="L50" s="628"/>
    </row>
    <row r="51" spans="1:12" ht="15.75">
      <c r="A51" s="11">
        <v>35</v>
      </c>
      <c r="B51" s="305" t="s">
        <v>662</v>
      </c>
      <c r="C51" s="11">
        <v>1131</v>
      </c>
      <c r="D51" s="378">
        <v>4500</v>
      </c>
      <c r="E51" s="18" t="s">
        <v>289</v>
      </c>
      <c r="F51" s="80"/>
      <c r="G51" s="21"/>
      <c r="H51" s="551" t="s">
        <v>724</v>
      </c>
      <c r="I51" s="471"/>
      <c r="J51" s="256"/>
      <c r="K51" s="628"/>
      <c r="L51" s="628"/>
    </row>
    <row r="52" spans="1:12" ht="21.75" customHeight="1">
      <c r="A52" s="15">
        <v>36</v>
      </c>
      <c r="B52" s="385" t="s">
        <v>21</v>
      </c>
      <c r="C52" s="11">
        <v>1131</v>
      </c>
      <c r="D52" s="593">
        <v>2000</v>
      </c>
      <c r="E52" s="18" t="s">
        <v>289</v>
      </c>
      <c r="F52" s="121"/>
      <c r="G52" s="97"/>
      <c r="H52" s="714" t="s">
        <v>358</v>
      </c>
      <c r="I52" s="487" t="s">
        <v>476</v>
      </c>
      <c r="J52" s="256"/>
      <c r="K52" s="626"/>
      <c r="L52" s="626"/>
    </row>
    <row r="53" spans="1:12" ht="15.75">
      <c r="A53" s="11">
        <v>37</v>
      </c>
      <c r="B53" s="12" t="s">
        <v>27</v>
      </c>
      <c r="C53" s="11">
        <v>1131</v>
      </c>
      <c r="D53" s="378">
        <v>253</v>
      </c>
      <c r="E53" s="18" t="s">
        <v>289</v>
      </c>
      <c r="F53" s="80">
        <v>253</v>
      </c>
      <c r="G53" s="97" t="s">
        <v>890</v>
      </c>
      <c r="H53" s="550" t="s">
        <v>948</v>
      </c>
      <c r="I53" s="406"/>
      <c r="J53" s="256"/>
      <c r="K53" s="626"/>
      <c r="L53" s="626"/>
    </row>
    <row r="54" spans="1:12" ht="23.25" customHeight="1">
      <c r="A54" s="15">
        <v>38</v>
      </c>
      <c r="B54" s="12" t="s">
        <v>13</v>
      </c>
      <c r="C54" s="11">
        <v>1131</v>
      </c>
      <c r="D54" s="378">
        <v>14000</v>
      </c>
      <c r="E54" s="18" t="s">
        <v>289</v>
      </c>
      <c r="F54" s="80">
        <v>14000</v>
      </c>
      <c r="G54" s="97" t="s">
        <v>890</v>
      </c>
      <c r="H54" s="531" t="s">
        <v>769</v>
      </c>
      <c r="I54" s="754">
        <v>37582</v>
      </c>
      <c r="J54" s="256"/>
      <c r="K54" s="626"/>
      <c r="L54" s="630"/>
    </row>
    <row r="55" spans="1:12" ht="24" customHeight="1">
      <c r="A55" s="11">
        <v>39</v>
      </c>
      <c r="B55" s="12" t="s">
        <v>22</v>
      </c>
      <c r="C55" s="11">
        <v>1131</v>
      </c>
      <c r="D55" s="378">
        <v>25000</v>
      </c>
      <c r="E55" s="18" t="s">
        <v>289</v>
      </c>
      <c r="F55" s="80">
        <v>10984.92</v>
      </c>
      <c r="G55" s="97" t="s">
        <v>890</v>
      </c>
      <c r="H55" s="550" t="s">
        <v>24</v>
      </c>
      <c r="I55" s="406"/>
      <c r="J55" s="256"/>
      <c r="K55" s="626"/>
      <c r="L55" s="630"/>
    </row>
    <row r="56" spans="1:12" ht="15.75">
      <c r="A56" s="15">
        <v>40</v>
      </c>
      <c r="B56" s="12" t="s">
        <v>524</v>
      </c>
      <c r="C56" s="11">
        <v>1131</v>
      </c>
      <c r="D56" s="378">
        <v>3000</v>
      </c>
      <c r="E56" s="18" t="s">
        <v>289</v>
      </c>
      <c r="F56" s="80">
        <v>1400</v>
      </c>
      <c r="G56" s="97" t="s">
        <v>890</v>
      </c>
      <c r="H56" s="550" t="s">
        <v>946</v>
      </c>
      <c r="I56" s="487" t="s">
        <v>945</v>
      </c>
      <c r="J56" s="256"/>
      <c r="K56" s="626"/>
      <c r="L56" s="630"/>
    </row>
    <row r="57" spans="1:12" ht="15.75">
      <c r="A57" s="11">
        <v>41</v>
      </c>
      <c r="B57" s="632" t="s">
        <v>276</v>
      </c>
      <c r="C57" s="11">
        <v>1131</v>
      </c>
      <c r="D57" s="378">
        <v>1000</v>
      </c>
      <c r="E57" s="18"/>
      <c r="F57" s="80"/>
      <c r="G57" s="21"/>
      <c r="H57" s="550" t="s">
        <v>944</v>
      </c>
      <c r="I57" s="487" t="s">
        <v>943</v>
      </c>
      <c r="J57" s="256"/>
      <c r="K57" s="626"/>
      <c r="L57" s="630"/>
    </row>
    <row r="58" spans="1:12" ht="20.25" customHeight="1">
      <c r="A58" s="15">
        <v>42</v>
      </c>
      <c r="B58" s="12" t="s">
        <v>938</v>
      </c>
      <c r="C58" s="11">
        <v>1131</v>
      </c>
      <c r="D58" s="378">
        <v>92000</v>
      </c>
      <c r="E58" s="18" t="s">
        <v>289</v>
      </c>
      <c r="F58" s="80">
        <v>49906.1</v>
      </c>
      <c r="G58" s="21" t="s">
        <v>890</v>
      </c>
      <c r="H58" s="550"/>
      <c r="I58" s="406"/>
      <c r="J58" s="256"/>
      <c r="K58" s="626"/>
      <c r="L58" s="626"/>
    </row>
    <row r="59" spans="1:12" ht="16.5" customHeight="1" hidden="1" thickBot="1">
      <c r="A59" s="11"/>
      <c r="B59" s="766" t="s">
        <v>1133</v>
      </c>
      <c r="C59" s="767">
        <v>1131</v>
      </c>
      <c r="D59" s="787">
        <f>SUM(D17:D58)</f>
        <v>1159300</v>
      </c>
      <c r="E59" s="769" t="s">
        <v>289</v>
      </c>
      <c r="F59" s="765">
        <f>SUM(F17:F58)</f>
        <v>529534.01</v>
      </c>
      <c r="G59" s="456"/>
      <c r="H59" s="715"/>
      <c r="I59" s="256"/>
      <c r="K59" s="626"/>
      <c r="L59" s="403"/>
    </row>
    <row r="60" spans="1:11" ht="24.75" customHeight="1">
      <c r="A60" s="1803" t="s">
        <v>483</v>
      </c>
      <c r="B60" s="1809"/>
      <c r="C60" s="1809"/>
      <c r="D60" s="1809"/>
      <c r="E60" s="1810"/>
      <c r="F60" s="144"/>
      <c r="G60" s="437"/>
      <c r="H60" s="539"/>
      <c r="J60" t="s">
        <v>796</v>
      </c>
      <c r="K60" t="s">
        <v>797</v>
      </c>
    </row>
    <row r="61" spans="1:12" s="244" customFormat="1" ht="64.5" customHeight="1">
      <c r="A61" s="669">
        <v>43</v>
      </c>
      <c r="B61" s="26" t="s">
        <v>1062</v>
      </c>
      <c r="C61" s="670">
        <v>1134</v>
      </c>
      <c r="D61" s="671">
        <v>4579142.29</v>
      </c>
      <c r="E61" s="52" t="s">
        <v>289</v>
      </c>
      <c r="F61" s="517">
        <v>4579142.29</v>
      </c>
      <c r="G61" s="171" t="s">
        <v>982</v>
      </c>
      <c r="H61" s="550" t="s">
        <v>694</v>
      </c>
      <c r="I61" s="395" t="s">
        <v>781</v>
      </c>
      <c r="J61" s="249" t="s">
        <v>794</v>
      </c>
      <c r="K61" s="244" t="s">
        <v>795</v>
      </c>
      <c r="L61" s="244">
        <v>4592226</v>
      </c>
    </row>
    <row r="62" spans="1:10" s="244" customFormat="1" ht="45.75" customHeight="1">
      <c r="A62" s="669">
        <v>44</v>
      </c>
      <c r="B62" s="26" t="s">
        <v>1092</v>
      </c>
      <c r="C62" s="670">
        <v>1134</v>
      </c>
      <c r="D62" s="671">
        <v>97607.81</v>
      </c>
      <c r="E62" s="52" t="s">
        <v>289</v>
      </c>
      <c r="F62" s="517"/>
      <c r="G62" s="195" t="s">
        <v>888</v>
      </c>
      <c r="H62" s="550" t="s">
        <v>694</v>
      </c>
      <c r="I62" s="395"/>
      <c r="J62" s="249"/>
    </row>
    <row r="63" spans="1:10" s="244" customFormat="1" ht="27.75" customHeight="1">
      <c r="A63" s="669">
        <v>45</v>
      </c>
      <c r="B63" s="26" t="s">
        <v>559</v>
      </c>
      <c r="C63" s="698">
        <v>1134</v>
      </c>
      <c r="D63" s="699">
        <v>26983</v>
      </c>
      <c r="E63" s="18" t="s">
        <v>289</v>
      </c>
      <c r="F63" s="517">
        <v>878.69</v>
      </c>
      <c r="G63" s="195" t="s">
        <v>888</v>
      </c>
      <c r="H63" s="550" t="s">
        <v>1093</v>
      </c>
      <c r="I63" s="395" t="s">
        <v>551</v>
      </c>
      <c r="J63" s="249"/>
    </row>
    <row r="64" spans="1:9" ht="36.75" customHeight="1">
      <c r="A64" s="669">
        <v>46</v>
      </c>
      <c r="B64" s="26" t="s">
        <v>964</v>
      </c>
      <c r="C64" s="25">
        <v>1134</v>
      </c>
      <c r="D64" s="275">
        <v>99900</v>
      </c>
      <c r="E64" s="684" t="s">
        <v>289</v>
      </c>
      <c r="F64" s="58">
        <v>99892.8</v>
      </c>
      <c r="G64" s="195" t="s">
        <v>888</v>
      </c>
      <c r="H64" s="551" t="s">
        <v>727</v>
      </c>
      <c r="I64" s="401" t="s">
        <v>710</v>
      </c>
    </row>
    <row r="65" spans="1:9" ht="26.25" customHeight="1">
      <c r="A65" s="669">
        <v>47</v>
      </c>
      <c r="B65" s="26" t="s">
        <v>1141</v>
      </c>
      <c r="C65" s="25">
        <v>1134</v>
      </c>
      <c r="D65" s="58">
        <v>54648</v>
      </c>
      <c r="E65" s="52" t="s">
        <v>289</v>
      </c>
      <c r="F65" s="58">
        <v>54648</v>
      </c>
      <c r="G65" s="195" t="s">
        <v>888</v>
      </c>
      <c r="H65" s="551" t="s">
        <v>679</v>
      </c>
      <c r="I65" s="401" t="s">
        <v>685</v>
      </c>
    </row>
    <row r="66" spans="1:9" ht="32.25" customHeight="1">
      <c r="A66" s="669">
        <v>48</v>
      </c>
      <c r="B66" s="49" t="s">
        <v>322</v>
      </c>
      <c r="C66" s="25">
        <v>1134</v>
      </c>
      <c r="D66" s="275">
        <v>60000</v>
      </c>
      <c r="E66" s="52" t="s">
        <v>289</v>
      </c>
      <c r="F66" s="58">
        <v>60000</v>
      </c>
      <c r="G66" s="195" t="s">
        <v>25</v>
      </c>
      <c r="H66" s="551" t="s">
        <v>694</v>
      </c>
      <c r="I66" s="401"/>
    </row>
    <row r="67" spans="1:10" ht="26.25" customHeight="1">
      <c r="A67" s="669">
        <v>49</v>
      </c>
      <c r="B67" s="49" t="s">
        <v>965</v>
      </c>
      <c r="C67" s="25">
        <v>1134</v>
      </c>
      <c r="D67" s="275">
        <v>75300</v>
      </c>
      <c r="E67" s="52" t="s">
        <v>289</v>
      </c>
      <c r="F67" s="360">
        <v>66579.94</v>
      </c>
      <c r="G67" s="195" t="s">
        <v>888</v>
      </c>
      <c r="H67" s="551" t="s">
        <v>728</v>
      </c>
      <c r="J67" s="401"/>
    </row>
    <row r="68" spans="1:9" ht="15" customHeight="1">
      <c r="A68" s="669">
        <v>50</v>
      </c>
      <c r="B68" s="49" t="s">
        <v>328</v>
      </c>
      <c r="C68" s="25">
        <v>1134</v>
      </c>
      <c r="D68" s="58">
        <v>69300</v>
      </c>
      <c r="E68" s="52" t="s">
        <v>289</v>
      </c>
      <c r="F68" s="58">
        <v>69255.84</v>
      </c>
      <c r="G68" s="195" t="s">
        <v>888</v>
      </c>
      <c r="H68" s="573" t="s">
        <v>687</v>
      </c>
      <c r="I68" s="401"/>
    </row>
    <row r="69" spans="1:9" ht="26.25" customHeight="1">
      <c r="A69" s="669">
        <v>51</v>
      </c>
      <c r="B69" s="49" t="s">
        <v>323</v>
      </c>
      <c r="C69" s="25">
        <v>1134</v>
      </c>
      <c r="D69" s="275">
        <v>6000</v>
      </c>
      <c r="E69" s="52" t="s">
        <v>289</v>
      </c>
      <c r="F69" s="58">
        <v>5040</v>
      </c>
      <c r="G69" s="195" t="s">
        <v>888</v>
      </c>
      <c r="H69" s="551" t="s">
        <v>730</v>
      </c>
      <c r="I69" s="487" t="s">
        <v>731</v>
      </c>
    </row>
    <row r="70" spans="1:10" ht="37.5" customHeight="1">
      <c r="A70" s="669">
        <v>52</v>
      </c>
      <c r="B70" s="49" t="s">
        <v>966</v>
      </c>
      <c r="C70" s="25">
        <v>1134</v>
      </c>
      <c r="D70" s="275">
        <v>60000</v>
      </c>
      <c r="E70" s="52" t="s">
        <v>289</v>
      </c>
      <c r="F70" s="360">
        <v>34275.49</v>
      </c>
      <c r="G70" s="195" t="s">
        <v>888</v>
      </c>
      <c r="H70" s="551" t="s">
        <v>730</v>
      </c>
      <c r="J70" s="401"/>
    </row>
    <row r="71" spans="1:9" ht="27" customHeight="1">
      <c r="A71" s="669">
        <v>53</v>
      </c>
      <c r="B71" s="49" t="s">
        <v>324</v>
      </c>
      <c r="C71" s="25">
        <v>1134</v>
      </c>
      <c r="D71" s="58">
        <v>4272</v>
      </c>
      <c r="E71" s="52" t="s">
        <v>289</v>
      </c>
      <c r="F71" s="360">
        <v>4272</v>
      </c>
      <c r="G71" s="195" t="s">
        <v>888</v>
      </c>
      <c r="H71" s="573" t="s">
        <v>688</v>
      </c>
      <c r="I71" s="401"/>
    </row>
    <row r="72" spans="1:10" ht="17.25" customHeight="1">
      <c r="A72" s="669">
        <v>54</v>
      </c>
      <c r="B72" s="49" t="s">
        <v>329</v>
      </c>
      <c r="C72" s="25">
        <v>1134</v>
      </c>
      <c r="D72" s="275">
        <v>15000</v>
      </c>
      <c r="E72" s="52" t="s">
        <v>289</v>
      </c>
      <c r="F72" s="360">
        <v>12030.6</v>
      </c>
      <c r="G72" s="195" t="s">
        <v>888</v>
      </c>
      <c r="H72" s="551" t="s">
        <v>670</v>
      </c>
      <c r="J72" s="401"/>
    </row>
    <row r="73" spans="1:10" ht="40.5" customHeight="1">
      <c r="A73" s="669">
        <v>55</v>
      </c>
      <c r="B73" s="26" t="s">
        <v>55</v>
      </c>
      <c r="C73" s="25">
        <v>1134</v>
      </c>
      <c r="D73" s="360">
        <v>35000</v>
      </c>
      <c r="E73" s="52" t="s">
        <v>289</v>
      </c>
      <c r="F73" s="360">
        <v>29639.04</v>
      </c>
      <c r="G73" s="195" t="s">
        <v>888</v>
      </c>
      <c r="H73" s="573" t="s">
        <v>689</v>
      </c>
      <c r="I73" t="s">
        <v>690</v>
      </c>
      <c r="J73" s="401"/>
    </row>
    <row r="74" spans="1:8" ht="15" customHeight="1">
      <c r="A74" s="670">
        <v>56</v>
      </c>
      <c r="B74" s="26" t="s">
        <v>325</v>
      </c>
      <c r="C74" s="25">
        <v>1134</v>
      </c>
      <c r="D74" s="58">
        <v>98072</v>
      </c>
      <c r="E74" s="52" t="s">
        <v>289</v>
      </c>
      <c r="F74" s="360">
        <v>98072</v>
      </c>
      <c r="G74" s="195" t="s">
        <v>579</v>
      </c>
      <c r="H74" s="551" t="s">
        <v>677</v>
      </c>
    </row>
    <row r="75" spans="1:8" s="244" customFormat="1" ht="35.25" customHeight="1">
      <c r="A75" s="670">
        <v>57</v>
      </c>
      <c r="B75" s="26" t="s">
        <v>56</v>
      </c>
      <c r="C75" s="25">
        <v>1134</v>
      </c>
      <c r="D75" s="275">
        <v>99900</v>
      </c>
      <c r="E75" s="52" t="s">
        <v>289</v>
      </c>
      <c r="F75" s="360">
        <v>99063.36</v>
      </c>
      <c r="G75" s="195" t="s">
        <v>888</v>
      </c>
      <c r="H75" s="551" t="s">
        <v>671</v>
      </c>
    </row>
    <row r="76" spans="1:9" ht="26.25" customHeight="1">
      <c r="A76" s="669">
        <v>58</v>
      </c>
      <c r="B76" s="26" t="s">
        <v>1155</v>
      </c>
      <c r="C76" s="25">
        <v>1134</v>
      </c>
      <c r="D76" s="275">
        <v>99600</v>
      </c>
      <c r="E76" s="52" t="s">
        <v>289</v>
      </c>
      <c r="F76" s="360">
        <v>99600</v>
      </c>
      <c r="G76" s="195" t="s">
        <v>888</v>
      </c>
      <c r="H76" s="573" t="s">
        <v>680</v>
      </c>
      <c r="I76" t="s">
        <v>691</v>
      </c>
    </row>
    <row r="77" spans="1:10" ht="21.75" customHeight="1">
      <c r="A77" s="669">
        <v>59</v>
      </c>
      <c r="B77" s="26" t="s">
        <v>1156</v>
      </c>
      <c r="C77" s="25">
        <v>1134</v>
      </c>
      <c r="D77" s="275">
        <v>12000</v>
      </c>
      <c r="E77" s="52" t="s">
        <v>289</v>
      </c>
      <c r="F77" s="360">
        <v>2599.52</v>
      </c>
      <c r="G77" s="195" t="s">
        <v>890</v>
      </c>
      <c r="H77" s="551" t="s">
        <v>672</v>
      </c>
      <c r="J77" s="401"/>
    </row>
    <row r="78" spans="1:10" ht="24.75" customHeight="1">
      <c r="A78" s="669">
        <v>60</v>
      </c>
      <c r="B78" s="26" t="s">
        <v>471</v>
      </c>
      <c r="C78" s="25">
        <v>1134</v>
      </c>
      <c r="D78" s="275">
        <v>12252</v>
      </c>
      <c r="E78" s="52" t="s">
        <v>289</v>
      </c>
      <c r="F78" s="360">
        <v>12252</v>
      </c>
      <c r="G78" s="195" t="s">
        <v>888</v>
      </c>
      <c r="H78" s="573" t="s">
        <v>690</v>
      </c>
      <c r="J78" s="420"/>
    </row>
    <row r="79" spans="1:10" ht="25.5" customHeight="1">
      <c r="A79" s="669">
        <v>61</v>
      </c>
      <c r="B79" s="26" t="s">
        <v>1157</v>
      </c>
      <c r="C79" s="25">
        <v>1134</v>
      </c>
      <c r="D79" s="58">
        <v>75400</v>
      </c>
      <c r="E79" s="52" t="s">
        <v>289</v>
      </c>
      <c r="F79" s="58">
        <v>15513.12</v>
      </c>
      <c r="G79" s="195" t="s">
        <v>888</v>
      </c>
      <c r="H79" s="550" t="s">
        <v>692</v>
      </c>
      <c r="I79" t="s">
        <v>690</v>
      </c>
      <c r="J79" s="521"/>
    </row>
    <row r="80" spans="1:9" ht="24" customHeight="1">
      <c r="A80" s="669">
        <v>62</v>
      </c>
      <c r="B80" s="49" t="s">
        <v>1158</v>
      </c>
      <c r="C80" s="11">
        <v>1134</v>
      </c>
      <c r="D80" s="80">
        <v>4920</v>
      </c>
      <c r="E80" s="18" t="s">
        <v>289</v>
      </c>
      <c r="F80" s="80">
        <v>4920</v>
      </c>
      <c r="G80" s="195" t="s">
        <v>888</v>
      </c>
      <c r="H80" s="527" t="s">
        <v>693</v>
      </c>
      <c r="I80" t="s">
        <v>727</v>
      </c>
    </row>
    <row r="81" spans="1:8" ht="27" customHeight="1">
      <c r="A81" s="669">
        <v>63</v>
      </c>
      <c r="B81" s="49" t="s">
        <v>472</v>
      </c>
      <c r="C81" s="25">
        <v>1134</v>
      </c>
      <c r="D81" s="275">
        <v>8000</v>
      </c>
      <c r="E81" s="52" t="s">
        <v>289</v>
      </c>
      <c r="F81" s="58"/>
      <c r="G81" s="171" t="s">
        <v>890</v>
      </c>
      <c r="H81" s="551" t="s">
        <v>675</v>
      </c>
    </row>
    <row r="82" spans="1:8" ht="13.5" customHeight="1">
      <c r="A82" s="669">
        <v>64</v>
      </c>
      <c r="B82" s="21" t="s">
        <v>1159</v>
      </c>
      <c r="C82" s="11">
        <v>1134</v>
      </c>
      <c r="D82" s="80">
        <v>99900</v>
      </c>
      <c r="E82" s="18" t="s">
        <v>289</v>
      </c>
      <c r="F82" s="349">
        <v>99900</v>
      </c>
      <c r="G82" s="195" t="s">
        <v>888</v>
      </c>
      <c r="H82" s="550" t="s">
        <v>694</v>
      </c>
    </row>
    <row r="83" spans="1:10" ht="36" customHeight="1">
      <c r="A83" s="669">
        <v>65</v>
      </c>
      <c r="B83" s="388" t="s">
        <v>336</v>
      </c>
      <c r="C83" s="389">
        <v>1134</v>
      </c>
      <c r="D83" s="360">
        <v>99900</v>
      </c>
      <c r="E83" s="390" t="s">
        <v>289</v>
      </c>
      <c r="F83" s="360">
        <v>75799.92</v>
      </c>
      <c r="G83" s="195" t="s">
        <v>888</v>
      </c>
      <c r="H83" s="719" t="s">
        <v>695</v>
      </c>
      <c r="I83" s="28" t="s">
        <v>696</v>
      </c>
      <c r="J83" s="28"/>
    </row>
    <row r="84" spans="1:10" ht="26.25" customHeight="1">
      <c r="A84" s="669">
        <v>66</v>
      </c>
      <c r="B84" s="21" t="s">
        <v>344</v>
      </c>
      <c r="C84" s="11">
        <v>1134</v>
      </c>
      <c r="D84" s="80">
        <v>30508</v>
      </c>
      <c r="E84" s="18" t="s">
        <v>289</v>
      </c>
      <c r="F84" s="80">
        <v>30507.6</v>
      </c>
      <c r="G84" s="195" t="s">
        <v>888</v>
      </c>
      <c r="H84" s="551" t="s">
        <v>678</v>
      </c>
      <c r="I84" s="28"/>
      <c r="J84" s="28"/>
    </row>
    <row r="85" spans="1:10" ht="26.25" customHeight="1">
      <c r="A85" s="669">
        <v>67</v>
      </c>
      <c r="B85" s="21" t="s">
        <v>345</v>
      </c>
      <c r="C85" s="11">
        <v>1134</v>
      </c>
      <c r="D85" s="260">
        <v>38400</v>
      </c>
      <c r="E85" s="18" t="s">
        <v>289</v>
      </c>
      <c r="F85" s="58">
        <v>38400</v>
      </c>
      <c r="G85" s="195" t="s">
        <v>888</v>
      </c>
      <c r="H85" s="550" t="s">
        <v>697</v>
      </c>
      <c r="I85" s="28"/>
      <c r="J85" s="28"/>
    </row>
    <row r="86" spans="1:10" ht="12" customHeight="1">
      <c r="A86" s="669">
        <v>68</v>
      </c>
      <c r="B86" s="26" t="s">
        <v>312</v>
      </c>
      <c r="C86" s="25">
        <v>1134</v>
      </c>
      <c r="D86" s="275">
        <v>12400</v>
      </c>
      <c r="E86" s="52" t="s">
        <v>289</v>
      </c>
      <c r="F86" s="360">
        <v>7800</v>
      </c>
      <c r="G86" s="195" t="s">
        <v>888</v>
      </c>
      <c r="H86" s="550" t="s">
        <v>694</v>
      </c>
      <c r="J86" s="402"/>
    </row>
    <row r="87" spans="1:10" ht="27" customHeight="1">
      <c r="A87" s="669">
        <v>69</v>
      </c>
      <c r="B87" s="49" t="s">
        <v>473</v>
      </c>
      <c r="C87" s="11">
        <v>1134</v>
      </c>
      <c r="D87" s="80">
        <v>2925</v>
      </c>
      <c r="E87" s="18" t="s">
        <v>289</v>
      </c>
      <c r="F87" s="80">
        <v>2925</v>
      </c>
      <c r="G87" s="195" t="s">
        <v>888</v>
      </c>
      <c r="H87" s="550" t="s">
        <v>314</v>
      </c>
      <c r="I87" s="28" t="s">
        <v>699</v>
      </c>
      <c r="J87" s="28"/>
    </row>
    <row r="88" spans="1:10" s="244" customFormat="1" ht="24.75" customHeight="1">
      <c r="A88" s="669">
        <v>70</v>
      </c>
      <c r="B88" s="26" t="s">
        <v>313</v>
      </c>
      <c r="C88" s="25">
        <v>1134</v>
      </c>
      <c r="D88" s="58">
        <v>60000</v>
      </c>
      <c r="E88" s="52" t="s">
        <v>289</v>
      </c>
      <c r="F88" s="360">
        <v>51886.2</v>
      </c>
      <c r="G88" s="195" t="s">
        <v>888</v>
      </c>
      <c r="H88" s="573" t="s">
        <v>703</v>
      </c>
      <c r="J88" s="422"/>
    </row>
    <row r="89" spans="1:10" s="244" customFormat="1" ht="32.25" customHeight="1">
      <c r="A89" s="669">
        <v>71</v>
      </c>
      <c r="B89" s="26" t="s">
        <v>1095</v>
      </c>
      <c r="C89" s="25">
        <v>1134</v>
      </c>
      <c r="D89" s="58">
        <v>90000</v>
      </c>
      <c r="E89" s="52" t="s">
        <v>289</v>
      </c>
      <c r="F89" s="58">
        <v>87719</v>
      </c>
      <c r="G89" s="171" t="s">
        <v>890</v>
      </c>
      <c r="H89" s="550" t="s">
        <v>698</v>
      </c>
      <c r="J89" s="402"/>
    </row>
    <row r="90" spans="1:10" s="244" customFormat="1" ht="30" customHeight="1">
      <c r="A90" s="669">
        <v>72</v>
      </c>
      <c r="B90" s="26" t="s">
        <v>346</v>
      </c>
      <c r="C90" s="25">
        <v>1134</v>
      </c>
      <c r="D90" s="517">
        <v>15180</v>
      </c>
      <c r="E90" s="52" t="s">
        <v>289</v>
      </c>
      <c r="F90" s="517"/>
      <c r="G90" s="171" t="s">
        <v>890</v>
      </c>
      <c r="H90" s="550"/>
      <c r="I90" s="395"/>
      <c r="J90" s="249"/>
    </row>
    <row r="91" spans="1:8" s="244" customFormat="1" ht="15.75" customHeight="1">
      <c r="A91" s="669">
        <v>73</v>
      </c>
      <c r="B91" s="26" t="s">
        <v>347</v>
      </c>
      <c r="C91" s="25">
        <v>1134</v>
      </c>
      <c r="D91" s="275">
        <v>50000</v>
      </c>
      <c r="E91" s="52" t="s">
        <v>289</v>
      </c>
      <c r="F91" s="58">
        <v>19477.2</v>
      </c>
      <c r="G91" s="195" t="s">
        <v>888</v>
      </c>
      <c r="H91" s="551" t="s">
        <v>674</v>
      </c>
    </row>
    <row r="92" spans="1:10" ht="15.75" customHeight="1">
      <c r="A92" s="669">
        <v>74</v>
      </c>
      <c r="B92" s="26" t="s">
        <v>348</v>
      </c>
      <c r="C92" s="25">
        <v>1134</v>
      </c>
      <c r="D92" s="275">
        <v>5000</v>
      </c>
      <c r="E92" s="52" t="s">
        <v>289</v>
      </c>
      <c r="F92" s="58">
        <v>20</v>
      </c>
      <c r="G92" s="171" t="s">
        <v>890</v>
      </c>
      <c r="H92" s="550" t="s">
        <v>700</v>
      </c>
      <c r="J92" s="422"/>
    </row>
    <row r="93" spans="1:10" ht="41.25" customHeight="1">
      <c r="A93" s="669">
        <v>75</v>
      </c>
      <c r="B93" s="26" t="s">
        <v>349</v>
      </c>
      <c r="C93" s="25">
        <v>1134</v>
      </c>
      <c r="D93" s="275">
        <v>30000</v>
      </c>
      <c r="E93" s="52" t="s">
        <v>289</v>
      </c>
      <c r="F93" s="58">
        <v>1173.02</v>
      </c>
      <c r="G93" s="171" t="s">
        <v>890</v>
      </c>
      <c r="H93" s="550"/>
      <c r="J93" s="422"/>
    </row>
    <row r="94" spans="1:10" ht="16.5" customHeight="1">
      <c r="A94" s="669">
        <v>76</v>
      </c>
      <c r="B94" s="49" t="s">
        <v>350</v>
      </c>
      <c r="C94" s="25">
        <v>1134</v>
      </c>
      <c r="D94" s="275">
        <v>99900</v>
      </c>
      <c r="E94" s="52" t="s">
        <v>289</v>
      </c>
      <c r="F94" s="58">
        <v>35000</v>
      </c>
      <c r="G94" s="171" t="s">
        <v>888</v>
      </c>
      <c r="H94" s="708" t="s">
        <v>732</v>
      </c>
      <c r="J94" s="422"/>
    </row>
    <row r="95" spans="1:10" s="244" customFormat="1" ht="23.25" customHeight="1">
      <c r="A95" s="669">
        <v>77</v>
      </c>
      <c r="B95" s="26" t="s">
        <v>284</v>
      </c>
      <c r="C95" s="25">
        <v>1134</v>
      </c>
      <c r="D95" s="58">
        <v>15000</v>
      </c>
      <c r="E95" s="52" t="s">
        <v>289</v>
      </c>
      <c r="F95" s="156">
        <v>126.12</v>
      </c>
      <c r="G95" s="377" t="s">
        <v>890</v>
      </c>
      <c r="H95" s="720" t="s">
        <v>573</v>
      </c>
      <c r="I95" s="395"/>
      <c r="J95" s="395"/>
    </row>
    <row r="96" spans="1:10" s="244" customFormat="1" ht="28.5" customHeight="1">
      <c r="A96" s="669">
        <v>78</v>
      </c>
      <c r="B96" s="26" t="s">
        <v>351</v>
      </c>
      <c r="C96" s="25">
        <v>1134</v>
      </c>
      <c r="D96" s="58">
        <v>90000</v>
      </c>
      <c r="E96" s="52" t="s">
        <v>289</v>
      </c>
      <c r="F96" s="58">
        <v>7650</v>
      </c>
      <c r="G96" s="171" t="s">
        <v>890</v>
      </c>
      <c r="H96" s="550" t="s">
        <v>678</v>
      </c>
      <c r="I96" s="395"/>
      <c r="J96" s="249"/>
    </row>
    <row r="97" spans="1:10" s="244" customFormat="1" ht="12.75" customHeight="1">
      <c r="A97" s="669">
        <v>79</v>
      </c>
      <c r="B97" s="26" t="s">
        <v>182</v>
      </c>
      <c r="C97" s="25">
        <v>1134</v>
      </c>
      <c r="D97" s="58">
        <v>5000</v>
      </c>
      <c r="E97" s="52" t="s">
        <v>289</v>
      </c>
      <c r="F97" s="58"/>
      <c r="G97" s="171" t="s">
        <v>890</v>
      </c>
      <c r="H97" s="550"/>
      <c r="I97" s="395"/>
      <c r="J97" s="249"/>
    </row>
    <row r="98" spans="1:10" s="244" customFormat="1" ht="23.25" customHeight="1">
      <c r="A98" s="669">
        <v>80</v>
      </c>
      <c r="B98" s="49" t="s">
        <v>316</v>
      </c>
      <c r="C98" s="25">
        <v>1134</v>
      </c>
      <c r="D98" s="275">
        <v>16500</v>
      </c>
      <c r="E98" s="52" t="s">
        <v>289</v>
      </c>
      <c r="F98" s="58">
        <v>14547.21</v>
      </c>
      <c r="G98" s="195" t="s">
        <v>890</v>
      </c>
      <c r="H98" s="550" t="s">
        <v>669</v>
      </c>
      <c r="J98" s="401"/>
    </row>
    <row r="99" spans="1:10" s="244" customFormat="1" ht="26.25" customHeight="1">
      <c r="A99" s="669">
        <v>81</v>
      </c>
      <c r="B99" s="26" t="s">
        <v>352</v>
      </c>
      <c r="C99" s="25">
        <v>1134</v>
      </c>
      <c r="D99" s="275">
        <v>88000</v>
      </c>
      <c r="E99" s="52" t="s">
        <v>289</v>
      </c>
      <c r="F99" s="58"/>
      <c r="G99" s="195" t="s">
        <v>890</v>
      </c>
      <c r="H99" s="551" t="s">
        <v>673</v>
      </c>
      <c r="J99" s="346"/>
    </row>
    <row r="100" spans="1:10" ht="39.75" customHeight="1">
      <c r="A100" s="669">
        <v>82</v>
      </c>
      <c r="B100" s="49" t="s">
        <v>1003</v>
      </c>
      <c r="C100" s="11">
        <v>1134</v>
      </c>
      <c r="D100" s="80">
        <v>6000</v>
      </c>
      <c r="E100" s="18" t="s">
        <v>289</v>
      </c>
      <c r="F100" s="80">
        <v>990.01</v>
      </c>
      <c r="G100" s="171" t="s">
        <v>890</v>
      </c>
      <c r="H100" s="550" t="s">
        <v>695</v>
      </c>
      <c r="I100" s="423" t="s">
        <v>1094</v>
      </c>
      <c r="J100" s="28"/>
    </row>
    <row r="101" spans="1:10" ht="30" customHeight="1">
      <c r="A101" s="669">
        <v>83</v>
      </c>
      <c r="B101" s="153" t="s">
        <v>315</v>
      </c>
      <c r="C101" s="25">
        <v>1134</v>
      </c>
      <c r="D101" s="756">
        <v>5000</v>
      </c>
      <c r="E101" s="52" t="s">
        <v>289</v>
      </c>
      <c r="F101" s="58"/>
      <c r="G101" s="171" t="s">
        <v>890</v>
      </c>
      <c r="H101" s="550" t="s">
        <v>701</v>
      </c>
      <c r="I101" s="423"/>
      <c r="J101" s="28"/>
    </row>
    <row r="102" spans="1:10" ht="25.5" customHeight="1">
      <c r="A102" s="669">
        <v>84</v>
      </c>
      <c r="B102" s="153" t="s">
        <v>1004</v>
      </c>
      <c r="C102" s="25">
        <v>1134</v>
      </c>
      <c r="D102" s="275">
        <v>99900</v>
      </c>
      <c r="E102" s="52" t="s">
        <v>289</v>
      </c>
      <c r="F102" s="156"/>
      <c r="G102" s="171"/>
      <c r="H102" s="550" t="s">
        <v>681</v>
      </c>
      <c r="I102" s="423"/>
      <c r="J102" s="28"/>
    </row>
    <row r="103" spans="1:10" s="244" customFormat="1" ht="36.75" customHeight="1">
      <c r="A103" s="669">
        <v>85</v>
      </c>
      <c r="B103" s="26" t="s">
        <v>1098</v>
      </c>
      <c r="C103" s="25">
        <v>1134</v>
      </c>
      <c r="D103" s="58">
        <v>15000</v>
      </c>
      <c r="E103" s="52" t="s">
        <v>289</v>
      </c>
      <c r="F103" s="156"/>
      <c r="G103" s="171" t="s">
        <v>890</v>
      </c>
      <c r="H103" s="550" t="s">
        <v>704</v>
      </c>
      <c r="I103" s="402"/>
      <c r="J103" s="515"/>
    </row>
    <row r="104" spans="1:10" s="317" customFormat="1" ht="28.5" customHeight="1">
      <c r="A104" s="669">
        <v>86</v>
      </c>
      <c r="B104" s="49" t="s">
        <v>474</v>
      </c>
      <c r="C104" s="25">
        <v>1134</v>
      </c>
      <c r="D104" s="275">
        <v>50000</v>
      </c>
      <c r="E104" s="52" t="s">
        <v>289</v>
      </c>
      <c r="F104" s="58"/>
      <c r="G104" s="195" t="s">
        <v>890</v>
      </c>
      <c r="H104" s="573" t="s">
        <v>435</v>
      </c>
      <c r="I104" s="614"/>
      <c r="J104" s="401"/>
    </row>
    <row r="105" spans="1:10" s="317" customFormat="1" ht="31.5" customHeight="1">
      <c r="A105" s="670">
        <v>87</v>
      </c>
      <c r="B105" s="49" t="s">
        <v>1097</v>
      </c>
      <c r="C105" s="25">
        <v>1134</v>
      </c>
      <c r="D105" s="275">
        <v>50000</v>
      </c>
      <c r="E105" s="52" t="s">
        <v>289</v>
      </c>
      <c r="F105" s="58"/>
      <c r="G105" s="195"/>
      <c r="H105" s="573"/>
      <c r="I105" s="614"/>
      <c r="J105" s="401"/>
    </row>
    <row r="106" spans="1:10" s="317" customFormat="1" ht="26.25" customHeight="1">
      <c r="A106" s="669">
        <v>88</v>
      </c>
      <c r="B106" s="49" t="s">
        <v>1005</v>
      </c>
      <c r="C106" s="25">
        <v>1134</v>
      </c>
      <c r="D106" s="275">
        <v>99900</v>
      </c>
      <c r="E106" s="52" t="s">
        <v>289</v>
      </c>
      <c r="F106" s="58"/>
      <c r="G106" s="195"/>
      <c r="H106" s="573" t="s">
        <v>727</v>
      </c>
      <c r="I106" s="614"/>
      <c r="J106" s="401"/>
    </row>
    <row r="107" spans="1:10" s="317" customFormat="1" ht="40.5" customHeight="1">
      <c r="A107" s="669">
        <v>89</v>
      </c>
      <c r="B107" s="49" t="s">
        <v>180</v>
      </c>
      <c r="C107" s="25">
        <v>1134</v>
      </c>
      <c r="D107" s="275">
        <v>50000</v>
      </c>
      <c r="E107" s="52" t="s">
        <v>289</v>
      </c>
      <c r="F107" s="58"/>
      <c r="G107" s="195"/>
      <c r="H107" s="573"/>
      <c r="I107" s="614"/>
      <c r="J107" s="401"/>
    </row>
    <row r="108" spans="1:10" s="317" customFormat="1" ht="38.25" customHeight="1">
      <c r="A108" s="669">
        <v>90</v>
      </c>
      <c r="B108" s="49" t="s">
        <v>1108</v>
      </c>
      <c r="C108" s="25">
        <v>1134</v>
      </c>
      <c r="D108" s="756">
        <v>99000</v>
      </c>
      <c r="E108" s="52" t="s">
        <v>289</v>
      </c>
      <c r="F108" s="58"/>
      <c r="G108" s="195"/>
      <c r="H108" s="573"/>
      <c r="I108" s="614"/>
      <c r="J108" s="401"/>
    </row>
    <row r="109" spans="1:10" s="317" customFormat="1" ht="42.75" customHeight="1">
      <c r="A109" s="669">
        <v>91</v>
      </c>
      <c r="B109" s="49" t="s">
        <v>1109</v>
      </c>
      <c r="C109" s="25">
        <v>1134</v>
      </c>
      <c r="D109" s="269">
        <v>56000</v>
      </c>
      <c r="E109" s="52" t="s">
        <v>289</v>
      </c>
      <c r="F109" s="82">
        <v>5414.13</v>
      </c>
      <c r="G109" s="195" t="s">
        <v>890</v>
      </c>
      <c r="H109" s="573"/>
      <c r="I109" s="614"/>
      <c r="J109" s="401"/>
    </row>
    <row r="110" spans="1:10" s="317" customFormat="1" ht="24" customHeight="1">
      <c r="A110" s="669">
        <v>92</v>
      </c>
      <c r="B110" s="49" t="s">
        <v>181</v>
      </c>
      <c r="C110" s="25">
        <v>1134</v>
      </c>
      <c r="D110" s="275">
        <v>600</v>
      </c>
      <c r="E110" s="52" t="s">
        <v>289</v>
      </c>
      <c r="F110" s="58">
        <v>567.14</v>
      </c>
      <c r="G110" s="195" t="s">
        <v>890</v>
      </c>
      <c r="H110" s="573"/>
      <c r="I110" s="614"/>
      <c r="J110" s="401"/>
    </row>
    <row r="111" spans="1:10" s="244" customFormat="1" ht="24.75" customHeight="1">
      <c r="A111" s="669">
        <v>93</v>
      </c>
      <c r="B111" s="26" t="s">
        <v>475</v>
      </c>
      <c r="C111" s="25">
        <v>1134</v>
      </c>
      <c r="D111" s="82">
        <v>5000</v>
      </c>
      <c r="E111" s="52" t="s">
        <v>289</v>
      </c>
      <c r="F111" s="156">
        <v>2431.19</v>
      </c>
      <c r="G111" s="171" t="s">
        <v>890</v>
      </c>
      <c r="H111" s="550" t="s">
        <v>687</v>
      </c>
      <c r="I111" s="358"/>
      <c r="J111" s="249"/>
    </row>
    <row r="112" spans="1:10" s="244" customFormat="1" ht="24.75" customHeight="1">
      <c r="A112" s="669">
        <v>94</v>
      </c>
      <c r="B112" s="26" t="s">
        <v>1153</v>
      </c>
      <c r="C112" s="25">
        <v>1134</v>
      </c>
      <c r="D112" s="58">
        <v>20000</v>
      </c>
      <c r="E112" s="52" t="s">
        <v>289</v>
      </c>
      <c r="F112" s="156"/>
      <c r="G112" s="377" t="s">
        <v>890</v>
      </c>
      <c r="H112" s="531" t="s">
        <v>705</v>
      </c>
      <c r="I112" s="395"/>
      <c r="J112" s="249"/>
    </row>
    <row r="113" spans="1:10" s="244" customFormat="1" ht="27" customHeight="1">
      <c r="A113" s="669">
        <v>95</v>
      </c>
      <c r="B113" s="26" t="s">
        <v>969</v>
      </c>
      <c r="C113" s="25">
        <v>1134</v>
      </c>
      <c r="D113" s="58">
        <v>99000</v>
      </c>
      <c r="E113" s="52" t="s">
        <v>289</v>
      </c>
      <c r="F113" s="58"/>
      <c r="G113" s="195" t="s">
        <v>888</v>
      </c>
      <c r="H113" s="551" t="s">
        <v>682</v>
      </c>
      <c r="I113" s="395"/>
      <c r="J113" s="249"/>
    </row>
    <row r="114" spans="1:10" s="244" customFormat="1" ht="24.75" customHeight="1">
      <c r="A114" s="669">
        <v>96</v>
      </c>
      <c r="B114" s="26" t="s">
        <v>1152</v>
      </c>
      <c r="C114" s="25">
        <v>1134</v>
      </c>
      <c r="D114" s="58">
        <v>50000</v>
      </c>
      <c r="E114" s="52" t="s">
        <v>289</v>
      </c>
      <c r="F114" s="58">
        <v>3750</v>
      </c>
      <c r="G114" s="171" t="s">
        <v>890</v>
      </c>
      <c r="H114" s="551" t="s">
        <v>683</v>
      </c>
      <c r="I114" s="395"/>
      <c r="J114" s="249"/>
    </row>
    <row r="115" spans="1:10" s="244" customFormat="1" ht="24.75" customHeight="1">
      <c r="A115" s="669">
        <v>97</v>
      </c>
      <c r="B115" s="26" t="s">
        <v>970</v>
      </c>
      <c r="C115" s="25">
        <v>1134</v>
      </c>
      <c r="D115" s="58">
        <v>99900</v>
      </c>
      <c r="E115" s="52" t="s">
        <v>289</v>
      </c>
      <c r="F115" s="58"/>
      <c r="G115" s="171"/>
      <c r="H115" s="551"/>
      <c r="I115" s="395"/>
      <c r="J115" s="249"/>
    </row>
    <row r="116" spans="1:10" s="244" customFormat="1" ht="41.25" customHeight="1">
      <c r="A116" s="669">
        <v>98</v>
      </c>
      <c r="B116" s="243" t="s">
        <v>311</v>
      </c>
      <c r="C116" s="241">
        <v>1134</v>
      </c>
      <c r="D116" s="269">
        <v>99100</v>
      </c>
      <c r="E116" s="242" t="s">
        <v>289</v>
      </c>
      <c r="F116" s="82">
        <v>99024</v>
      </c>
      <c r="G116" s="697" t="s">
        <v>436</v>
      </c>
      <c r="H116" s="710" t="s">
        <v>729</v>
      </c>
      <c r="I116" s="465" t="s">
        <v>681</v>
      </c>
      <c r="J116" s="346"/>
    </row>
    <row r="117" spans="1:10" s="244" customFormat="1" ht="25.5" customHeight="1">
      <c r="A117" s="669">
        <v>99</v>
      </c>
      <c r="B117" s="243" t="s">
        <v>1099</v>
      </c>
      <c r="C117" s="241">
        <v>1134</v>
      </c>
      <c r="D117" s="745">
        <v>82800</v>
      </c>
      <c r="E117" s="242" t="s">
        <v>289</v>
      </c>
      <c r="F117" s="613">
        <v>82800</v>
      </c>
      <c r="G117" s="697" t="s">
        <v>942</v>
      </c>
      <c r="H117" s="710" t="s">
        <v>1101</v>
      </c>
      <c r="I117" s="487" t="s">
        <v>1101</v>
      </c>
      <c r="J117" s="346"/>
    </row>
    <row r="118" spans="1:10" ht="26.25" customHeight="1" hidden="1">
      <c r="A118" s="424"/>
      <c r="B118" s="523" t="s">
        <v>431</v>
      </c>
      <c r="C118" s="124">
        <v>1134</v>
      </c>
      <c r="D118" s="270">
        <f>SUM(D64:D117)</f>
        <v>2725377</v>
      </c>
      <c r="E118" s="758" t="s">
        <v>289</v>
      </c>
      <c r="F118" s="301">
        <f>SUM(F64:F117)</f>
        <v>1435561.4499999997</v>
      </c>
      <c r="G118" s="642"/>
      <c r="H118" s="715"/>
      <c r="I118" s="347" t="e">
        <f>D118+#REF!+#REF!</f>
        <v>#REF!</v>
      </c>
      <c r="J118" s="391" t="e">
        <f>F118+#REF!+#REF!</f>
        <v>#REF!</v>
      </c>
    </row>
    <row r="119" spans="1:10" ht="26.25" customHeight="1" hidden="1">
      <c r="A119" s="30"/>
      <c r="B119" s="668" t="s">
        <v>430</v>
      </c>
      <c r="C119" s="107">
        <v>1134</v>
      </c>
      <c r="D119" s="272">
        <f>SUM(D61,D62,D63)</f>
        <v>4703733.1</v>
      </c>
      <c r="E119" s="759" t="s">
        <v>289</v>
      </c>
      <c r="F119" s="210">
        <f>F61+F62+F63</f>
        <v>4580020.98</v>
      </c>
      <c r="G119" s="97"/>
      <c r="H119" s="722"/>
      <c r="I119" s="347"/>
      <c r="J119" s="391"/>
    </row>
    <row r="120" spans="1:10" ht="26.25" customHeight="1" hidden="1" thickBot="1">
      <c r="A120" s="212"/>
      <c r="B120" s="643" t="s">
        <v>1133</v>
      </c>
      <c r="C120" s="602">
        <v>1134</v>
      </c>
      <c r="D120" s="268">
        <f>SUM(D118:D119)</f>
        <v>7429110.1</v>
      </c>
      <c r="E120" s="760" t="s">
        <v>289</v>
      </c>
      <c r="F120" s="312">
        <f>SUM(F118:F119)</f>
        <v>6015582.43</v>
      </c>
      <c r="G120" s="644"/>
      <c r="H120" s="718"/>
      <c r="I120" s="347"/>
      <c r="J120" s="391"/>
    </row>
    <row r="121" spans="1:12" s="29" customFormat="1" ht="21" customHeight="1">
      <c r="A121" s="1774" t="s">
        <v>484</v>
      </c>
      <c r="B121" s="1811"/>
      <c r="C121" s="1811"/>
      <c r="D121" s="1811"/>
      <c r="E121" s="1812"/>
      <c r="F121" s="600"/>
      <c r="G121" s="443"/>
      <c r="H121" s="724"/>
      <c r="L121" s="46"/>
    </row>
    <row r="122" spans="1:12" s="29" customFormat="1" ht="15.75">
      <c r="A122" s="26">
        <v>100</v>
      </c>
      <c r="B122" s="49" t="s">
        <v>226</v>
      </c>
      <c r="C122" s="49">
        <v>1140</v>
      </c>
      <c r="D122" s="497">
        <v>72000</v>
      </c>
      <c r="E122" s="591" t="s">
        <v>289</v>
      </c>
      <c r="F122" s="592">
        <v>72000</v>
      </c>
      <c r="G122" s="15" t="s">
        <v>888</v>
      </c>
      <c r="H122" s="551"/>
      <c r="I122" s="508" t="s">
        <v>717</v>
      </c>
      <c r="L122" s="403"/>
    </row>
    <row r="123" spans="1:13" ht="18" customHeight="1">
      <c r="A123" s="49">
        <v>101</v>
      </c>
      <c r="B123" s="240" t="s">
        <v>227</v>
      </c>
      <c r="C123" s="240">
        <v>1140</v>
      </c>
      <c r="D123" s="82">
        <v>95100</v>
      </c>
      <c r="E123" s="242" t="s">
        <v>289</v>
      </c>
      <c r="F123" s="82">
        <v>95091</v>
      </c>
      <c r="G123" s="15" t="s">
        <v>888</v>
      </c>
      <c r="H123" s="550"/>
      <c r="I123" s="27"/>
      <c r="J123" s="59"/>
      <c r="L123" s="404"/>
      <c r="M123" s="403"/>
    </row>
    <row r="124" spans="1:13" ht="21.75" customHeight="1">
      <c r="A124" s="26">
        <v>102</v>
      </c>
      <c r="B124" s="16" t="s">
        <v>1033</v>
      </c>
      <c r="C124" s="49">
        <v>1140</v>
      </c>
      <c r="D124" s="58">
        <v>632900</v>
      </c>
      <c r="E124" s="52" t="s">
        <v>289</v>
      </c>
      <c r="F124" s="58">
        <v>58045.95</v>
      </c>
      <c r="G124" s="171" t="s">
        <v>598</v>
      </c>
      <c r="H124" s="550"/>
      <c r="I124" s="392">
        <v>179308.8</v>
      </c>
      <c r="J124" s="393">
        <v>18</v>
      </c>
      <c r="K124" s="394">
        <v>10816.04</v>
      </c>
      <c r="L124" s="403"/>
      <c r="M124" s="403"/>
    </row>
    <row r="125" spans="1:13" ht="16.5" hidden="1" thickBot="1">
      <c r="A125" s="424"/>
      <c r="B125" s="766" t="s">
        <v>1133</v>
      </c>
      <c r="C125" s="767">
        <v>1140</v>
      </c>
      <c r="D125" s="768">
        <f>SUM(D122:D124)</f>
        <v>800000</v>
      </c>
      <c r="E125" s="769" t="s">
        <v>289</v>
      </c>
      <c r="F125" s="761">
        <f>SUM(F122:F124)</f>
        <v>225136.95</v>
      </c>
      <c r="G125" s="424"/>
      <c r="H125" s="539"/>
      <c r="I125" s="520"/>
      <c r="L125" s="405"/>
      <c r="M125" s="403"/>
    </row>
    <row r="126" spans="1:8" s="29" customFormat="1" ht="25.5" customHeight="1">
      <c r="A126" s="1803" t="s">
        <v>485</v>
      </c>
      <c r="B126" s="1809"/>
      <c r="C126" s="1809"/>
      <c r="D126" s="1809"/>
      <c r="E126" s="1810"/>
      <c r="F126" s="736"/>
      <c r="G126" s="737"/>
      <c r="H126" s="564"/>
    </row>
    <row r="127" spans="1:10" s="35" customFormat="1" ht="25.5" customHeight="1">
      <c r="A127" s="118">
        <v>103</v>
      </c>
      <c r="B127" s="12" t="s">
        <v>228</v>
      </c>
      <c r="C127" s="12">
        <v>1161</v>
      </c>
      <c r="D127" s="610">
        <v>99900</v>
      </c>
      <c r="E127" s="18" t="s">
        <v>289</v>
      </c>
      <c r="F127" s="749">
        <v>99900</v>
      </c>
      <c r="G127" s="232" t="s">
        <v>888</v>
      </c>
      <c r="H127" s="725" t="s">
        <v>1103</v>
      </c>
      <c r="I127" s="33"/>
      <c r="J127" s="34"/>
    </row>
    <row r="128" spans="1:10" s="35" customFormat="1" ht="27.75" customHeight="1" hidden="1" thickBot="1">
      <c r="A128" s="12"/>
      <c r="B128" s="770" t="s">
        <v>1133</v>
      </c>
      <c r="C128" s="771">
        <v>1161</v>
      </c>
      <c r="D128" s="772">
        <f>SUM(D127)</f>
        <v>99900</v>
      </c>
      <c r="E128" s="769" t="s">
        <v>289</v>
      </c>
      <c r="F128" s="763">
        <f>SUM(F127)</f>
        <v>99900</v>
      </c>
      <c r="G128" s="11"/>
      <c r="H128" s="551"/>
      <c r="I128" s="33"/>
      <c r="J128" s="34"/>
    </row>
    <row r="129" spans="1:8" s="39" customFormat="1" ht="24.75" customHeight="1">
      <c r="A129" s="1774" t="s">
        <v>486</v>
      </c>
      <c r="B129" s="1811"/>
      <c r="C129" s="1811"/>
      <c r="D129" s="1811"/>
      <c r="E129" s="1812"/>
      <c r="F129" s="162"/>
      <c r="G129" s="445"/>
      <c r="H129" s="534"/>
    </row>
    <row r="130" spans="1:12" s="40" customFormat="1" ht="38.25" customHeight="1">
      <c r="A130" s="12">
        <v>104</v>
      </c>
      <c r="B130" s="12" t="s">
        <v>229</v>
      </c>
      <c r="C130" s="12">
        <v>1162</v>
      </c>
      <c r="D130" s="612">
        <v>79300</v>
      </c>
      <c r="E130" s="18" t="s">
        <v>289</v>
      </c>
      <c r="F130" s="749">
        <v>59722</v>
      </c>
      <c r="G130" s="232" t="s">
        <v>888</v>
      </c>
      <c r="H130" s="551"/>
      <c r="I130" s="27"/>
      <c r="J130" s="27"/>
      <c r="K130" s="27"/>
      <c r="L130" s="35"/>
    </row>
    <row r="131" spans="1:11" s="4" customFormat="1" ht="16.5" customHeight="1" hidden="1" thickBot="1">
      <c r="A131" s="171"/>
      <c r="B131" s="773" t="s">
        <v>1133</v>
      </c>
      <c r="C131" s="774">
        <v>1162</v>
      </c>
      <c r="D131" s="740">
        <f>SUM(D130:D130)</f>
        <v>79300</v>
      </c>
      <c r="E131" s="769" t="s">
        <v>289</v>
      </c>
      <c r="F131" s="301">
        <f>F130</f>
        <v>59722</v>
      </c>
      <c r="G131" s="446"/>
      <c r="H131" s="541"/>
      <c r="I131" s="42"/>
      <c r="J131" s="42"/>
      <c r="K131" s="42"/>
    </row>
    <row r="132" spans="1:11" s="4" customFormat="1" ht="21.75" customHeight="1">
      <c r="A132" s="1760" t="s">
        <v>487</v>
      </c>
      <c r="B132" s="1814"/>
      <c r="C132" s="1814"/>
      <c r="D132" s="1814"/>
      <c r="E132" s="1815"/>
      <c r="F132" s="174"/>
      <c r="G132" s="447"/>
      <c r="H132" s="541"/>
      <c r="I132" s="42"/>
      <c r="J132" s="42"/>
      <c r="K132" s="42"/>
    </row>
    <row r="133" spans="1:12" s="44" customFormat="1" ht="23.25" customHeight="1">
      <c r="A133" s="114">
        <v>105</v>
      </c>
      <c r="B133" s="12" t="s">
        <v>230</v>
      </c>
      <c r="C133" s="12">
        <v>1163</v>
      </c>
      <c r="D133" s="619">
        <v>80000</v>
      </c>
      <c r="E133" s="18" t="s">
        <v>289</v>
      </c>
      <c r="F133" s="349">
        <v>79946.06</v>
      </c>
      <c r="G133" s="675" t="s">
        <v>888</v>
      </c>
      <c r="H133" s="527" t="s">
        <v>1104</v>
      </c>
      <c r="I133" s="27"/>
      <c r="J133" s="27"/>
      <c r="K133" s="27"/>
      <c r="L133" s="43"/>
    </row>
    <row r="134" spans="1:12" s="44" customFormat="1" ht="39" customHeight="1">
      <c r="A134" s="114">
        <v>106</v>
      </c>
      <c r="B134" s="12" t="s">
        <v>534</v>
      </c>
      <c r="C134" s="12">
        <v>1163</v>
      </c>
      <c r="D134" s="619">
        <v>99900</v>
      </c>
      <c r="E134" s="18" t="s">
        <v>289</v>
      </c>
      <c r="F134" s="349">
        <v>99900</v>
      </c>
      <c r="G134" s="675" t="s">
        <v>888</v>
      </c>
      <c r="H134" s="527" t="s">
        <v>1104</v>
      </c>
      <c r="I134" s="27"/>
      <c r="J134" s="27"/>
      <c r="K134" s="27"/>
      <c r="L134" s="43"/>
    </row>
    <row r="135" spans="1:12" s="44" customFormat="1" ht="49.5" customHeight="1">
      <c r="A135" s="12">
        <v>107</v>
      </c>
      <c r="B135" s="12" t="s">
        <v>530</v>
      </c>
      <c r="C135" s="12">
        <v>1163</v>
      </c>
      <c r="D135" s="619">
        <v>1080</v>
      </c>
      <c r="E135" s="18"/>
      <c r="F135" s="751">
        <v>1080</v>
      </c>
      <c r="G135" s="677"/>
      <c r="H135" s="527" t="s">
        <v>1110</v>
      </c>
      <c r="I135" s="27"/>
      <c r="J135" s="27"/>
      <c r="K135" s="27"/>
      <c r="L135" s="43"/>
    </row>
    <row r="136" spans="1:11" s="29" customFormat="1" ht="16.5" hidden="1" thickBot="1">
      <c r="A136" s="775"/>
      <c r="B136" s="776" t="s">
        <v>1133</v>
      </c>
      <c r="C136" s="774">
        <v>1163</v>
      </c>
      <c r="D136" s="740">
        <f>SUM(D133:D135)</f>
        <v>180980</v>
      </c>
      <c r="E136" s="769" t="s">
        <v>289</v>
      </c>
      <c r="F136" s="761">
        <f>SUM(F133:F135)</f>
        <v>180926.06</v>
      </c>
      <c r="G136" s="647"/>
      <c r="H136" s="564"/>
      <c r="I136" s="46"/>
      <c r="J136" s="47"/>
      <c r="K136" s="46"/>
    </row>
    <row r="137" spans="1:8" ht="23.25" customHeight="1">
      <c r="A137" s="1803" t="s">
        <v>488</v>
      </c>
      <c r="B137" s="1809"/>
      <c r="C137" s="1809"/>
      <c r="D137" s="1809"/>
      <c r="E137" s="1810"/>
      <c r="F137" s="417"/>
      <c r="G137" s="433"/>
      <c r="H137" s="541"/>
    </row>
    <row r="138" spans="1:9" ht="27.75" customHeight="1">
      <c r="A138" s="11">
        <v>108</v>
      </c>
      <c r="B138" s="20" t="s">
        <v>1100</v>
      </c>
      <c r="C138" s="21">
        <v>1165</v>
      </c>
      <c r="D138" s="80">
        <v>62132.4</v>
      </c>
      <c r="E138" s="18" t="s">
        <v>289</v>
      </c>
      <c r="F138" s="349">
        <v>62132.4</v>
      </c>
      <c r="G138" s="15" t="s">
        <v>888</v>
      </c>
      <c r="H138" s="551" t="s">
        <v>490</v>
      </c>
      <c r="I138" t="s">
        <v>1111</v>
      </c>
    </row>
    <row r="139" spans="1:9" ht="21.75" customHeight="1">
      <c r="A139" s="11">
        <v>109</v>
      </c>
      <c r="B139" s="12" t="s">
        <v>232</v>
      </c>
      <c r="C139" s="21">
        <v>1165</v>
      </c>
      <c r="D139" s="81">
        <v>24477.96</v>
      </c>
      <c r="E139" s="18" t="s">
        <v>289</v>
      </c>
      <c r="F139" s="752">
        <v>24477.96</v>
      </c>
      <c r="G139" s="15" t="s">
        <v>888</v>
      </c>
      <c r="H139" s="551" t="s">
        <v>491</v>
      </c>
      <c r="I139" t="s">
        <v>1107</v>
      </c>
    </row>
    <row r="140" spans="1:10" ht="21" customHeight="1">
      <c r="A140" s="11">
        <v>110</v>
      </c>
      <c r="B140" s="243" t="s">
        <v>233</v>
      </c>
      <c r="C140" s="243">
        <v>1165</v>
      </c>
      <c r="D140" s="81">
        <v>22161.36</v>
      </c>
      <c r="E140" s="18" t="s">
        <v>289</v>
      </c>
      <c r="F140" s="752">
        <v>22161.36</v>
      </c>
      <c r="G140" s="15" t="s">
        <v>888</v>
      </c>
      <c r="H140" s="551" t="s">
        <v>494</v>
      </c>
      <c r="I140">
        <v>1609.5</v>
      </c>
      <c r="J140">
        <v>3870</v>
      </c>
    </row>
    <row r="141" spans="1:8" ht="19.5" customHeight="1">
      <c r="A141" s="11">
        <v>111</v>
      </c>
      <c r="B141" s="12" t="s">
        <v>392</v>
      </c>
      <c r="C141" s="21">
        <v>1165</v>
      </c>
      <c r="D141" s="80">
        <v>35678.4</v>
      </c>
      <c r="E141" s="18" t="s">
        <v>289</v>
      </c>
      <c r="F141" s="349">
        <v>35678.4</v>
      </c>
      <c r="G141" s="15" t="s">
        <v>888</v>
      </c>
      <c r="H141" s="551" t="s">
        <v>494</v>
      </c>
    </row>
    <row r="142" spans="1:8" ht="29.25" customHeight="1">
      <c r="A142" s="11">
        <v>112</v>
      </c>
      <c r="B142" s="243" t="s">
        <v>234</v>
      </c>
      <c r="C142" s="243">
        <v>1165</v>
      </c>
      <c r="D142" s="82">
        <v>95292</v>
      </c>
      <c r="E142" s="18" t="s">
        <v>289</v>
      </c>
      <c r="F142" s="80"/>
      <c r="G142" s="15"/>
      <c r="H142" s="551" t="s">
        <v>493</v>
      </c>
    </row>
    <row r="143" spans="1:9" ht="43.5" customHeight="1">
      <c r="A143" s="11">
        <v>113</v>
      </c>
      <c r="B143" s="243" t="s">
        <v>235</v>
      </c>
      <c r="C143" s="243">
        <v>1165</v>
      </c>
      <c r="D143" s="340">
        <v>69257.88</v>
      </c>
      <c r="E143" s="18" t="s">
        <v>289</v>
      </c>
      <c r="F143" s="48"/>
      <c r="G143" s="377"/>
      <c r="H143" s="550"/>
      <c r="I143" s="348"/>
    </row>
    <row r="144" spans="1:8" ht="31.5" customHeight="1">
      <c r="A144" s="11">
        <v>114</v>
      </c>
      <c r="B144" s="12" t="s">
        <v>236</v>
      </c>
      <c r="C144" s="21">
        <v>1165</v>
      </c>
      <c r="D144" s="80">
        <v>13000</v>
      </c>
      <c r="E144" s="18" t="s">
        <v>289</v>
      </c>
      <c r="F144" s="185"/>
      <c r="G144" s="15"/>
      <c r="H144" s="755" t="s">
        <v>707</v>
      </c>
    </row>
    <row r="145" spans="1:8" ht="19.5" customHeight="1" hidden="1" thickBot="1">
      <c r="A145" s="30"/>
      <c r="B145" s="777" t="s">
        <v>1133</v>
      </c>
      <c r="C145" s="739">
        <v>1165</v>
      </c>
      <c r="D145" s="740">
        <f>SUM(D138:D144)</f>
        <v>322000</v>
      </c>
      <c r="E145" s="769" t="s">
        <v>289</v>
      </c>
      <c r="F145" s="301">
        <f>SUM(F138:F144)</f>
        <v>144450.12</v>
      </c>
      <c r="G145" s="441"/>
      <c r="H145" s="541"/>
    </row>
    <row r="146" spans="1:10" s="4" customFormat="1" ht="25.5" customHeight="1">
      <c r="A146" s="1803" t="s">
        <v>489</v>
      </c>
      <c r="B146" s="1809"/>
      <c r="C146" s="1809"/>
      <c r="D146" s="1809"/>
      <c r="E146" s="1810"/>
      <c r="F146" s="92"/>
      <c r="G146" s="451"/>
      <c r="H146" s="541"/>
      <c r="I146" s="42"/>
      <c r="J146" s="42"/>
    </row>
    <row r="147" spans="1:10" s="4" customFormat="1" ht="26.25" customHeight="1">
      <c r="A147" s="25">
        <v>115</v>
      </c>
      <c r="B147" s="49" t="s">
        <v>237</v>
      </c>
      <c r="C147" s="25">
        <v>1172</v>
      </c>
      <c r="D147" s="275">
        <v>10000</v>
      </c>
      <c r="E147" s="52" t="s">
        <v>289</v>
      </c>
      <c r="F147" s="58">
        <v>708</v>
      </c>
      <c r="G147" s="171" t="s">
        <v>890</v>
      </c>
      <c r="H147" s="550"/>
      <c r="I147" s="42"/>
      <c r="J147" s="42"/>
    </row>
    <row r="148" spans="1:10" s="4" customFormat="1" ht="27.75" customHeight="1" thickBot="1">
      <c r="A148" s="25">
        <v>116</v>
      </c>
      <c r="B148" s="26" t="s">
        <v>238</v>
      </c>
      <c r="C148" s="25">
        <v>1172</v>
      </c>
      <c r="D148" s="275">
        <v>30000</v>
      </c>
      <c r="E148" s="52" t="s">
        <v>289</v>
      </c>
      <c r="F148" s="744"/>
      <c r="G148" s="21"/>
      <c r="H148" s="550"/>
      <c r="I148" s="42"/>
      <c r="J148" s="42"/>
    </row>
    <row r="149" spans="1:10" s="4" customFormat="1" ht="22.5" customHeight="1" hidden="1" thickBot="1">
      <c r="A149" s="743"/>
      <c r="B149" s="778" t="s">
        <v>1133</v>
      </c>
      <c r="C149" s="779">
        <v>1172</v>
      </c>
      <c r="D149" s="780">
        <f>SUM(D147:D148)</f>
        <v>40000</v>
      </c>
      <c r="E149" s="781" t="s">
        <v>289</v>
      </c>
      <c r="F149" s="764">
        <f>SUM(F147:F148)</f>
        <v>708</v>
      </c>
      <c r="G149" s="21"/>
      <c r="H149" s="550"/>
      <c r="I149" s="42"/>
      <c r="J149" s="42"/>
    </row>
    <row r="150" spans="1:8" s="4" customFormat="1" ht="28.5" customHeight="1">
      <c r="A150" s="1786" t="s">
        <v>600</v>
      </c>
      <c r="B150" s="1816"/>
      <c r="C150" s="1816"/>
      <c r="D150" s="1816"/>
      <c r="E150" s="1817"/>
      <c r="F150" s="219"/>
      <c r="G150" s="453"/>
      <c r="H150" s="550"/>
    </row>
    <row r="151" spans="1:10" s="35" customFormat="1" ht="27.75" customHeight="1">
      <c r="A151" s="26">
        <v>117</v>
      </c>
      <c r="B151" s="188" t="s">
        <v>239</v>
      </c>
      <c r="C151" s="196">
        <v>1350</v>
      </c>
      <c r="D151" s="612">
        <v>253024</v>
      </c>
      <c r="E151" s="582" t="s">
        <v>289</v>
      </c>
      <c r="F151" s="583"/>
      <c r="G151" s="377"/>
      <c r="H151" s="550"/>
      <c r="I151" s="623"/>
      <c r="J151" s="581">
        <v>790000</v>
      </c>
    </row>
    <row r="152" spans="1:10" s="35" customFormat="1" ht="36" customHeight="1" thickBot="1">
      <c r="A152" s="236">
        <v>118</v>
      </c>
      <c r="B152" s="49" t="s">
        <v>642</v>
      </c>
      <c r="C152" s="25">
        <v>1350</v>
      </c>
      <c r="D152" s="612">
        <v>96976</v>
      </c>
      <c r="E152" s="52" t="s">
        <v>289</v>
      </c>
      <c r="F152" s="156">
        <v>94239.87</v>
      </c>
      <c r="G152" s="377" t="s">
        <v>941</v>
      </c>
      <c r="H152" s="550"/>
      <c r="I152" s="624"/>
      <c r="J152" s="197">
        <v>210000</v>
      </c>
    </row>
    <row r="153" spans="1:10" s="39" customFormat="1" ht="16.5" hidden="1" thickBot="1">
      <c r="A153" s="195"/>
      <c r="B153" s="782" t="s">
        <v>1133</v>
      </c>
      <c r="C153" s="783">
        <v>1350</v>
      </c>
      <c r="D153" s="784">
        <f>SUM(D151:D152)</f>
        <v>350000</v>
      </c>
      <c r="E153" s="785" t="s">
        <v>289</v>
      </c>
      <c r="F153" s="762">
        <f>SUM(F151,F152)</f>
        <v>94239.87</v>
      </c>
      <c r="G153" s="26"/>
      <c r="H153" s="573"/>
      <c r="I153" s="386"/>
      <c r="J153" s="370"/>
    </row>
    <row r="154" spans="1:8" ht="27" customHeight="1">
      <c r="A154" s="1803" t="s">
        <v>601</v>
      </c>
      <c r="B154" s="1809"/>
      <c r="C154" s="1809"/>
      <c r="D154" s="1809"/>
      <c r="E154" s="1810"/>
      <c r="F154" s="214"/>
      <c r="G154" s="453"/>
      <c r="H154" s="550"/>
    </row>
    <row r="155" spans="1:9" ht="29.25" customHeight="1">
      <c r="A155" s="21">
        <v>119</v>
      </c>
      <c r="B155" s="12" t="s">
        <v>624</v>
      </c>
      <c r="C155" s="617">
        <v>2110</v>
      </c>
      <c r="D155" s="618">
        <v>99000</v>
      </c>
      <c r="E155" s="18" t="s">
        <v>289</v>
      </c>
      <c r="F155" s="80"/>
      <c r="G155" s="171"/>
      <c r="H155" s="726" t="s">
        <v>102</v>
      </c>
      <c r="I155" s="426" t="s">
        <v>102</v>
      </c>
    </row>
    <row r="156" spans="1:9" ht="15.75">
      <c r="A156" s="21">
        <v>120</v>
      </c>
      <c r="B156" s="21" t="s">
        <v>625</v>
      </c>
      <c r="C156" s="32">
        <v>2110</v>
      </c>
      <c r="D156" s="80">
        <v>15000</v>
      </c>
      <c r="E156" s="18" t="s">
        <v>289</v>
      </c>
      <c r="F156" s="80"/>
      <c r="G156" s="171"/>
      <c r="H156" s="726" t="s">
        <v>103</v>
      </c>
      <c r="I156" s="426" t="s">
        <v>103</v>
      </c>
    </row>
    <row r="157" spans="1:9" ht="27" customHeight="1">
      <c r="A157" s="21">
        <v>121</v>
      </c>
      <c r="B157" s="12" t="s">
        <v>626</v>
      </c>
      <c r="C157" s="617">
        <v>2110</v>
      </c>
      <c r="D157" s="619">
        <v>70000</v>
      </c>
      <c r="E157" s="18" t="s">
        <v>289</v>
      </c>
      <c r="F157" s="80"/>
      <c r="G157" s="171"/>
      <c r="H157" s="726" t="s">
        <v>104</v>
      </c>
      <c r="I157" s="426" t="s">
        <v>104</v>
      </c>
    </row>
    <row r="158" spans="1:9" ht="18.75" customHeight="1">
      <c r="A158" s="21">
        <v>122</v>
      </c>
      <c r="B158" s="20" t="s">
        <v>1119</v>
      </c>
      <c r="C158" s="20">
        <v>2110</v>
      </c>
      <c r="D158" s="619">
        <v>50000</v>
      </c>
      <c r="E158" s="52" t="s">
        <v>289</v>
      </c>
      <c r="F158" s="58"/>
      <c r="G158" s="171"/>
      <c r="H158" s="727" t="s">
        <v>708</v>
      </c>
      <c r="I158" s="427"/>
    </row>
    <row r="159" spans="1:9" ht="18.75" customHeight="1">
      <c r="A159" s="21">
        <v>123</v>
      </c>
      <c r="B159" s="49" t="s">
        <v>1070</v>
      </c>
      <c r="C159" s="49">
        <v>2110</v>
      </c>
      <c r="D159" s="58">
        <v>90000</v>
      </c>
      <c r="E159" s="52" t="s">
        <v>289</v>
      </c>
      <c r="F159" s="58"/>
      <c r="G159" s="171"/>
      <c r="H159" s="728" t="s">
        <v>711</v>
      </c>
      <c r="I159" s="427"/>
    </row>
    <row r="160" spans="1:10" ht="25.5" customHeight="1">
      <c r="A160" s="21">
        <v>124</v>
      </c>
      <c r="B160" s="49" t="s">
        <v>101</v>
      </c>
      <c r="C160" s="49">
        <v>2110</v>
      </c>
      <c r="D160" s="58">
        <v>99000</v>
      </c>
      <c r="E160" s="52" t="s">
        <v>289</v>
      </c>
      <c r="F160" s="497">
        <v>79414.32</v>
      </c>
      <c r="G160" s="21" t="s">
        <v>890</v>
      </c>
      <c r="H160" s="727" t="s">
        <v>105</v>
      </c>
      <c r="I160" s="427" t="s">
        <v>105</v>
      </c>
      <c r="J160" s="256"/>
    </row>
    <row r="161" spans="1:9" ht="18.75" customHeight="1">
      <c r="A161" s="21">
        <v>125</v>
      </c>
      <c r="B161" s="20" t="s">
        <v>106</v>
      </c>
      <c r="C161" s="20">
        <v>2110</v>
      </c>
      <c r="D161" s="619">
        <v>99000</v>
      </c>
      <c r="E161" s="52" t="s">
        <v>289</v>
      </c>
      <c r="F161" s="497"/>
      <c r="G161" s="171"/>
      <c r="H161" s="727" t="s">
        <v>582</v>
      </c>
      <c r="I161" s="427" t="s">
        <v>582</v>
      </c>
    </row>
    <row r="162" spans="1:9" ht="27" customHeight="1">
      <c r="A162" s="21">
        <v>126</v>
      </c>
      <c r="B162" s="49" t="s">
        <v>259</v>
      </c>
      <c r="C162" s="49">
        <v>2110</v>
      </c>
      <c r="D162" s="378">
        <v>99000</v>
      </c>
      <c r="E162" s="52" t="s">
        <v>289</v>
      </c>
      <c r="F162" s="497">
        <v>66996.48</v>
      </c>
      <c r="G162" s="21" t="s">
        <v>890</v>
      </c>
      <c r="H162" s="727" t="s">
        <v>583</v>
      </c>
      <c r="I162" s="427" t="s">
        <v>583</v>
      </c>
    </row>
    <row r="163" spans="1:9" ht="18.75" customHeight="1">
      <c r="A163" s="21">
        <v>127</v>
      </c>
      <c r="B163" s="620" t="s">
        <v>581</v>
      </c>
      <c r="C163" s="20">
        <v>2110</v>
      </c>
      <c r="D163" s="274">
        <v>99000</v>
      </c>
      <c r="E163" s="52" t="s">
        <v>289</v>
      </c>
      <c r="F163" s="584">
        <v>12792.96</v>
      </c>
      <c r="G163" s="21" t="s">
        <v>890</v>
      </c>
      <c r="H163" s="727" t="s">
        <v>584</v>
      </c>
      <c r="I163" s="427" t="s">
        <v>584</v>
      </c>
    </row>
    <row r="164" spans="1:9" ht="18.75" customHeight="1">
      <c r="A164" s="21">
        <v>128</v>
      </c>
      <c r="B164" s="20" t="s">
        <v>580</v>
      </c>
      <c r="C164" s="20">
        <v>2110</v>
      </c>
      <c r="D164" s="619">
        <v>90000</v>
      </c>
      <c r="E164" s="52" t="s">
        <v>289</v>
      </c>
      <c r="F164" s="584"/>
      <c r="G164" s="377"/>
      <c r="H164" s="727" t="s">
        <v>585</v>
      </c>
      <c r="I164" s="427" t="s">
        <v>585</v>
      </c>
    </row>
    <row r="165" spans="1:10" ht="18" customHeight="1">
      <c r="A165" s="21">
        <v>129</v>
      </c>
      <c r="B165" s="250" t="s">
        <v>622</v>
      </c>
      <c r="C165" s="250">
        <v>2110</v>
      </c>
      <c r="D165" s="619">
        <v>70000</v>
      </c>
      <c r="E165" s="155" t="s">
        <v>289</v>
      </c>
      <c r="F165" s="497">
        <v>56784</v>
      </c>
      <c r="G165" s="21" t="s">
        <v>890</v>
      </c>
      <c r="H165" s="550" t="s">
        <v>712</v>
      </c>
      <c r="I165" s="428"/>
      <c r="J165" s="59"/>
    </row>
    <row r="166" spans="1:12" ht="18.75" customHeight="1">
      <c r="A166" s="21">
        <v>130</v>
      </c>
      <c r="B166" s="632" t="s">
        <v>23</v>
      </c>
      <c r="C166" s="11">
        <v>2110</v>
      </c>
      <c r="D166" s="378">
        <v>3000</v>
      </c>
      <c r="E166" s="18" t="s">
        <v>289</v>
      </c>
      <c r="F166" s="378"/>
      <c r="G166" s="21"/>
      <c r="H166" s="550"/>
      <c r="I166" s="406"/>
      <c r="J166" s="256"/>
      <c r="K166" s="626"/>
      <c r="L166" s="630"/>
    </row>
    <row r="167" spans="1:10" ht="18" customHeight="1">
      <c r="A167" s="21">
        <v>131</v>
      </c>
      <c r="B167" s="153" t="s">
        <v>570</v>
      </c>
      <c r="C167" s="153">
        <v>2110</v>
      </c>
      <c r="D167" s="584">
        <v>60000</v>
      </c>
      <c r="E167" s="369" t="s">
        <v>289</v>
      </c>
      <c r="F167" s="494"/>
      <c r="G167" s="377"/>
      <c r="H167" s="551" t="s">
        <v>709</v>
      </c>
      <c r="I167" s="367" t="s">
        <v>108</v>
      </c>
      <c r="J167" s="59"/>
    </row>
    <row r="168" spans="1:10" ht="18.75" customHeight="1">
      <c r="A168" s="21">
        <v>132</v>
      </c>
      <c r="B168" s="49" t="s">
        <v>630</v>
      </c>
      <c r="C168" s="49">
        <v>2110</v>
      </c>
      <c r="D168" s="497">
        <v>5000</v>
      </c>
      <c r="E168" s="18" t="s">
        <v>289</v>
      </c>
      <c r="F168" s="497">
        <v>560</v>
      </c>
      <c r="G168" s="21" t="s">
        <v>890</v>
      </c>
      <c r="H168" s="550"/>
      <c r="I168" s="428" t="s">
        <v>109</v>
      </c>
      <c r="J168" s="59"/>
    </row>
    <row r="169" spans="1:10" ht="25.5" customHeight="1">
      <c r="A169" s="21">
        <v>133</v>
      </c>
      <c r="B169" s="516" t="s">
        <v>529</v>
      </c>
      <c r="C169" s="49">
        <v>2110</v>
      </c>
      <c r="D169" s="387">
        <v>7986</v>
      </c>
      <c r="E169" s="18"/>
      <c r="F169" s="387">
        <v>7986</v>
      </c>
      <c r="G169" s="21" t="s">
        <v>890</v>
      </c>
      <c r="H169" s="729"/>
      <c r="I169" s="27"/>
      <c r="J169" s="59"/>
    </row>
    <row r="170" spans="1:10" ht="16.5" customHeight="1">
      <c r="A170" s="21">
        <v>134</v>
      </c>
      <c r="B170" s="49" t="s">
        <v>720</v>
      </c>
      <c r="C170" s="49">
        <v>2110</v>
      </c>
      <c r="D170" s="497">
        <v>15104</v>
      </c>
      <c r="E170" s="18" t="s">
        <v>289</v>
      </c>
      <c r="F170" s="517">
        <v>15104</v>
      </c>
      <c r="G170" s="21" t="s">
        <v>890</v>
      </c>
      <c r="H170" s="729"/>
      <c r="I170" s="27" t="s">
        <v>789</v>
      </c>
      <c r="J170" s="757"/>
    </row>
    <row r="171" spans="1:8" ht="16.5" hidden="1" thickBot="1">
      <c r="A171" s="21"/>
      <c r="B171" s="776" t="s">
        <v>1133</v>
      </c>
      <c r="C171" s="767">
        <v>2110</v>
      </c>
      <c r="D171" s="740">
        <f>SUM(D155:D170)</f>
        <v>971090</v>
      </c>
      <c r="E171" s="769" t="s">
        <v>289</v>
      </c>
      <c r="F171" s="761">
        <f>SUM(F155:F170)</f>
        <v>239637.75999999998</v>
      </c>
      <c r="G171" s="456"/>
      <c r="H171" s="730"/>
    </row>
    <row r="172" spans="1:8" ht="25.5" customHeight="1">
      <c r="A172" s="1803" t="s">
        <v>602</v>
      </c>
      <c r="B172" s="1809"/>
      <c r="C172" s="1809"/>
      <c r="D172" s="1809"/>
      <c r="E172" s="1810"/>
      <c r="F172" s="187"/>
      <c r="G172" s="437"/>
      <c r="H172" s="541"/>
    </row>
    <row r="173" spans="1:9" ht="58.5" customHeight="1">
      <c r="A173" s="11">
        <v>135</v>
      </c>
      <c r="B173" s="21" t="s">
        <v>423</v>
      </c>
      <c r="C173" s="21">
        <v>2133</v>
      </c>
      <c r="D173" s="80">
        <v>237580.25</v>
      </c>
      <c r="E173" s="18" t="s">
        <v>289</v>
      </c>
      <c r="F173" s="121">
        <v>237580.25</v>
      </c>
      <c r="G173" s="377" t="s">
        <v>981</v>
      </c>
      <c r="H173" s="731"/>
      <c r="I173" t="s">
        <v>776</v>
      </c>
    </row>
    <row r="174" spans="1:8" ht="58.5" customHeight="1">
      <c r="A174" s="15">
        <v>136</v>
      </c>
      <c r="B174" s="21" t="s">
        <v>54</v>
      </c>
      <c r="C174" s="21">
        <v>2133</v>
      </c>
      <c r="D174" s="80">
        <v>349865</v>
      </c>
      <c r="E174" s="18" t="s">
        <v>289</v>
      </c>
      <c r="F174" s="80"/>
      <c r="G174" s="21"/>
      <c r="H174" s="550"/>
    </row>
    <row r="175" spans="1:8" ht="18" customHeight="1" hidden="1" thickBot="1">
      <c r="A175" s="30"/>
      <c r="B175" s="766" t="s">
        <v>1133</v>
      </c>
      <c r="C175" s="767">
        <v>2133</v>
      </c>
      <c r="D175" s="786">
        <f>SUM(D173:D174)</f>
        <v>587445.25</v>
      </c>
      <c r="E175" s="769" t="s">
        <v>289</v>
      </c>
      <c r="F175" s="761">
        <f>SUM(F173:F174)</f>
        <v>237580.25</v>
      </c>
      <c r="G175" s="424"/>
      <c r="H175" s="539"/>
    </row>
    <row r="176" spans="1:10" ht="19.5" hidden="1" thickBot="1">
      <c r="A176" s="30"/>
      <c r="B176" s="652" t="s">
        <v>875</v>
      </c>
      <c r="C176" s="653"/>
      <c r="D176" s="654">
        <f>SUM(D59,D120,D125,D128,D131,D136,D145,D149,D153,D171,D175)</f>
        <v>12019125.35</v>
      </c>
      <c r="E176" s="655" t="s">
        <v>289</v>
      </c>
      <c r="F176" s="672" t="e">
        <f>SUM(F59,F120,F125,F128,F131,F136,F145,F149,F153,F171,F175,#REF!)</f>
        <v>#REF!</v>
      </c>
      <c r="G176" s="656"/>
      <c r="H176" s="732"/>
      <c r="I176" s="63"/>
      <c r="J176" s="64"/>
    </row>
    <row r="177" spans="11:13" ht="15">
      <c r="K177" s="347"/>
      <c r="L177" s="347"/>
      <c r="M177" s="397"/>
    </row>
    <row r="178" ht="15">
      <c r="A178" s="65" t="s">
        <v>1077</v>
      </c>
    </row>
    <row r="179" ht="15">
      <c r="A179" s="65"/>
    </row>
    <row r="181" spans="2:8" ht="15.75">
      <c r="B181" s="66" t="s">
        <v>876</v>
      </c>
      <c r="C181" s="67"/>
      <c r="D181" s="67"/>
      <c r="E181" s="67"/>
      <c r="F181" s="67"/>
      <c r="G181" s="67"/>
      <c r="H181" s="733"/>
    </row>
    <row r="182" spans="2:6" ht="15.75">
      <c r="B182" s="66" t="s">
        <v>877</v>
      </c>
      <c r="C182" s="68" t="s">
        <v>878</v>
      </c>
      <c r="D182" s="69"/>
      <c r="E182" s="69"/>
      <c r="F182" s="67"/>
    </row>
    <row r="183" spans="2:6" ht="15.75">
      <c r="B183" s="1"/>
      <c r="C183" s="66" t="s">
        <v>881</v>
      </c>
      <c r="D183" s="1"/>
      <c r="E183" s="70" t="s">
        <v>882</v>
      </c>
      <c r="F183" s="70"/>
    </row>
    <row r="184" spans="2:6" ht="15.75">
      <c r="B184" s="71"/>
      <c r="C184" s="66"/>
      <c r="D184" s="1"/>
      <c r="E184" s="1" t="s">
        <v>883</v>
      </c>
      <c r="F184" s="1"/>
    </row>
    <row r="185" spans="2:8" ht="15">
      <c r="B185" s="1"/>
      <c r="C185" s="1"/>
      <c r="D185" s="1"/>
      <c r="E185" s="1"/>
      <c r="F185" s="1"/>
      <c r="G185" s="1"/>
      <c r="H185" s="734"/>
    </row>
    <row r="186" spans="2:8" ht="15.75">
      <c r="B186" s="66" t="s">
        <v>884</v>
      </c>
      <c r="C186" s="1"/>
      <c r="D186" s="1"/>
      <c r="E186" s="1"/>
      <c r="F186" s="1"/>
      <c r="G186" s="1"/>
      <c r="H186" s="734"/>
    </row>
    <row r="187" spans="2:6" ht="15.75">
      <c r="B187" s="66" t="s">
        <v>885</v>
      </c>
      <c r="C187" s="68" t="s">
        <v>886</v>
      </c>
      <c r="D187" s="69"/>
      <c r="E187" s="69"/>
      <c r="F187" s="67"/>
    </row>
    <row r="188" spans="2:6" ht="15.75">
      <c r="B188" s="1"/>
      <c r="C188" s="66" t="s">
        <v>881</v>
      </c>
      <c r="D188" s="1"/>
      <c r="E188" s="70" t="s">
        <v>882</v>
      </c>
      <c r="F188" s="70"/>
    </row>
    <row r="189" spans="2:8" ht="15">
      <c r="B189" s="1"/>
      <c r="C189" s="1"/>
      <c r="D189" s="418"/>
      <c r="E189" s="1"/>
      <c r="F189" s="1"/>
      <c r="G189" s="1"/>
      <c r="H189" s="734"/>
    </row>
    <row r="192" ht="15">
      <c r="J192" s="347"/>
    </row>
    <row r="193" ht="15">
      <c r="D193" s="391"/>
    </row>
    <row r="194" ht="15">
      <c r="F194" s="399"/>
    </row>
    <row r="197" ht="15">
      <c r="D197" s="347"/>
    </row>
  </sheetData>
  <sheetProtection/>
  <mergeCells count="30">
    <mergeCell ref="A126:E126"/>
    <mergeCell ref="A129:E129"/>
    <mergeCell ref="A154:E154"/>
    <mergeCell ref="A172:E172"/>
    <mergeCell ref="A132:E132"/>
    <mergeCell ref="A137:E137"/>
    <mergeCell ref="A146:E146"/>
    <mergeCell ref="A150:E150"/>
    <mergeCell ref="A7:E7"/>
    <mergeCell ref="A8:E8"/>
    <mergeCell ref="A60:E60"/>
    <mergeCell ref="A121:E121"/>
    <mergeCell ref="A9:E9"/>
    <mergeCell ref="A10:G10"/>
    <mergeCell ref="E13:E14"/>
    <mergeCell ref="F13:G13"/>
    <mergeCell ref="H13:H14"/>
    <mergeCell ref="A16:E16"/>
    <mergeCell ref="A13:A14"/>
    <mergeCell ref="B13:B14"/>
    <mergeCell ref="C13:C14"/>
    <mergeCell ref="D13:D14"/>
    <mergeCell ref="A5:B5"/>
    <mergeCell ref="A6:E6"/>
    <mergeCell ref="A2:B2"/>
    <mergeCell ref="D2:E2"/>
    <mergeCell ref="A3:B3"/>
    <mergeCell ref="D3:E3"/>
    <mergeCell ref="A4:B4"/>
    <mergeCell ref="C4:E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cp:lastPrinted>2014-12-30T12:21:38Z</cp:lastPrinted>
  <dcterms:created xsi:type="dcterms:W3CDTF">1996-10-08T23:32:33Z</dcterms:created>
  <dcterms:modified xsi:type="dcterms:W3CDTF">2015-01-06T10:44:22Z</dcterms:modified>
  <cp:category/>
  <cp:version/>
  <cp:contentType/>
  <cp:contentStatus/>
</cp:coreProperties>
</file>